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cjshare\share1\Proiecte Culturale\2022\Ghidul solicitantului cultura 2022 PUBLIC\"/>
    </mc:Choice>
  </mc:AlternateContent>
  <xr:revisionPtr revIDLastSave="0" documentId="13_ncr:1_{3F3C2455-1A37-4209-A7BB-5A66BFB606CD}" xr6:coauthVersionLast="47" xr6:coauthVersionMax="47" xr10:uidLastSave="{00000000-0000-0000-0000-000000000000}"/>
  <bookViews>
    <workbookView xWindow="-120" yWindow="-120" windowWidth="29040" windowHeight="15840" tabRatio="774" activeTab="2" xr2:uid="{00000000-000D-0000-FFFF-FFFF00000000}"/>
  </bookViews>
  <sheets>
    <sheet name="Anexa 1.2.a - Buget" sheetId="4" r:id="rId1"/>
    <sheet name="Anexa 1.2.b - Indicatori" sheetId="2" r:id="rId2"/>
    <sheet name="Buget DEMO &amp; Instructiuni 2022" sheetId="8" r:id="rId3"/>
    <sheet name="Categorii cheltuieli" sheetId="5" r:id="rId4"/>
  </sheets>
  <definedNames>
    <definedName name="_xlnm._FilterDatabase" localSheetId="0" hidden="1">'Anexa 1.2.a - Buget'!$A$7:$N$30</definedName>
    <definedName name="_xlnm._FilterDatabase" localSheetId="2" hidden="1">'Buget DEMO &amp; Instructiuni 2022'!$A$7:$N$15</definedName>
    <definedName name="_xlnm.Print_Titles" localSheetId="0">'Anexa 1.2.a - Buget'!$6:$6</definedName>
    <definedName name="_xlnm.Print_Titles" localSheetId="2">'Buget DEMO &amp; Instructiuni 2022'!$6:$6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4" l="1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7" i="4"/>
  <c r="I10" i="4"/>
  <c r="O10" i="4" s="1"/>
  <c r="I11" i="4"/>
  <c r="O11" i="4" s="1"/>
  <c r="I12" i="4"/>
  <c r="O12" i="4" s="1"/>
  <c r="I13" i="4"/>
  <c r="O13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2" i="4"/>
  <c r="O22" i="4" s="1"/>
  <c r="I23" i="4"/>
  <c r="O23" i="4" s="1"/>
  <c r="I24" i="4"/>
  <c r="O24" i="4" s="1"/>
  <c r="I25" i="4"/>
  <c r="O25" i="4" s="1"/>
  <c r="I29" i="4"/>
  <c r="O29" i="4" s="1"/>
  <c r="I7" i="4"/>
  <c r="I8" i="4"/>
  <c r="I9" i="4"/>
  <c r="I20" i="4"/>
  <c r="I21" i="4"/>
  <c r="I26" i="4"/>
  <c r="I27" i="4"/>
  <c r="I28" i="4"/>
  <c r="I30" i="4"/>
  <c r="J1" i="4" l="1"/>
  <c r="J15" i="8"/>
  <c r="I15" i="8"/>
  <c r="O15" i="8" s="1"/>
  <c r="J14" i="8"/>
  <c r="I14" i="8"/>
  <c r="O14" i="8" s="1"/>
  <c r="J13" i="8"/>
  <c r="I13" i="8"/>
  <c r="O13" i="8" s="1"/>
  <c r="J12" i="8"/>
  <c r="I12" i="8"/>
  <c r="O12" i="8" s="1"/>
  <c r="J11" i="8"/>
  <c r="I11" i="8"/>
  <c r="O11" i="8" s="1"/>
  <c r="J10" i="8"/>
  <c r="I10" i="8"/>
  <c r="O10" i="8" s="1"/>
  <c r="J9" i="8"/>
  <c r="I9" i="8"/>
  <c r="O9" i="8" s="1"/>
  <c r="J8" i="8"/>
  <c r="I8" i="8"/>
  <c r="O8" i="8" s="1"/>
  <c r="J7" i="8"/>
  <c r="I7" i="8"/>
  <c r="I1" i="8" s="1"/>
  <c r="N1" i="8"/>
  <c r="M1" i="8"/>
  <c r="L1" i="8"/>
  <c r="K1" i="8"/>
  <c r="C53" i="2"/>
  <c r="C52" i="2"/>
  <c r="C50" i="2"/>
  <c r="C49" i="2"/>
  <c r="C47" i="2"/>
  <c r="C46" i="2"/>
  <c r="J1" i="8" l="1"/>
  <c r="O7" i="8"/>
  <c r="I3" i="8"/>
  <c r="K3" i="8" s="1"/>
  <c r="M3" i="8" s="1"/>
  <c r="K2" i="8"/>
  <c r="M2" i="8" s="1"/>
  <c r="O27" i="4"/>
  <c r="O28" i="4"/>
  <c r="O30" i="4"/>
  <c r="B48" i="2" l="1"/>
  <c r="C48" i="2" s="1"/>
  <c r="B51" i="2"/>
  <c r="C51" i="2" s="1"/>
  <c r="C27" i="2" s="1"/>
  <c r="B45" i="2"/>
  <c r="C45" i="2" s="1"/>
  <c r="C7" i="2"/>
  <c r="C56" i="2" l="1"/>
  <c r="D27" i="2" s="1"/>
  <c r="L1" i="4"/>
  <c r="C20" i="2" s="1"/>
  <c r="M1" i="4"/>
  <c r="C21" i="2" s="1"/>
  <c r="N1" i="4"/>
  <c r="I1" i="4" l="1"/>
  <c r="G26" i="2"/>
  <c r="F27" i="2"/>
  <c r="F25" i="2" l="1"/>
  <c r="G23" i="2"/>
  <c r="G27" i="2" s="1"/>
  <c r="G22" i="2"/>
  <c r="G25" i="2" s="1"/>
  <c r="G21" i="2"/>
  <c r="G20" i="2"/>
  <c r="G24" i="2" l="1"/>
  <c r="C10" i="2"/>
  <c r="C6" i="2" s="1"/>
  <c r="C12" i="2"/>
  <c r="C14" i="2"/>
  <c r="C13" i="2" l="1"/>
  <c r="C15" i="2" s="1"/>
  <c r="C23" i="2"/>
  <c r="O8" i="4" l="1"/>
  <c r="O9" i="4"/>
  <c r="O7" i="4"/>
  <c r="O21" i="4"/>
  <c r="O20" i="4"/>
  <c r="O26" i="4"/>
  <c r="K1" i="4"/>
  <c r="C19" i="2" s="1"/>
  <c r="C22" i="2" s="1"/>
  <c r="K2" i="4" l="1"/>
  <c r="M2" i="4" s="1"/>
  <c r="I3" i="4"/>
  <c r="K3" i="4" s="1"/>
  <c r="M3" i="4" s="1"/>
  <c r="C24" i="2" l="1"/>
  <c r="D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H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Insumeaza automat pe coloana pana
 la randul 500. 
NU stergeti acest calcul!</t>
        </r>
      </text>
    </comment>
  </commentList>
</comments>
</file>

<file path=xl/sharedStrings.xml><?xml version="1.0" encoding="utf-8"?>
<sst xmlns="http://schemas.openxmlformats.org/spreadsheetml/2006/main" count="160" uniqueCount="98">
  <si>
    <t>Denumirea indicatorilor (categorii de cheltuieli)</t>
  </si>
  <si>
    <t>Valoarea/ unitatea de măsură - lei</t>
  </si>
  <si>
    <t>Subcategorii de cheltuieli:</t>
  </si>
  <si>
    <t xml:space="preserve">Total: </t>
  </si>
  <si>
    <t>Denumirea indicatorilor</t>
  </si>
  <si>
    <t>Valoare lei:</t>
  </si>
  <si>
    <t>1. Contributia beneficiarului, total din care:</t>
  </si>
  <si>
    <t>contributie proprie:</t>
  </si>
  <si>
    <t>CHELTUIELI</t>
  </si>
  <si>
    <t>B. CHELTUIELI NEELIGIBILE</t>
  </si>
  <si>
    <t>TOTAL GENERAL (A + B):</t>
  </si>
  <si>
    <t>A. CHELTUIELI ELIGIBILE - TOTAL</t>
  </si>
  <si>
    <t>Nr. UM</t>
  </si>
  <si>
    <t>Categorie</t>
  </si>
  <si>
    <t>a.2. Onorarii</t>
  </si>
  <si>
    <t>a. Cheltuieli de realizare(*)</t>
  </si>
  <si>
    <t>Unitatea de măsură - UM</t>
  </si>
  <si>
    <t>A. VENITURI - aferente cheltuielilor eligibile</t>
  </si>
  <si>
    <t>A. VENITURI - aferente cheltuielilor ELIGIBILE - TOTAL</t>
  </si>
  <si>
    <t>B. VENITURI - aferente cheltuielilor NEELIGIBILE - TOTAL</t>
  </si>
  <si>
    <r>
      <rPr>
        <b/>
        <sz val="11"/>
        <color rgb="FFFF0000"/>
        <rFont val="Calibri"/>
        <family val="2"/>
        <scheme val="minor"/>
      </rPr>
      <t xml:space="preserve">T - </t>
    </r>
    <r>
      <rPr>
        <b/>
        <sz val="11"/>
        <rFont val="Calibri"/>
        <family val="2"/>
        <charset val="238"/>
        <scheme val="minor"/>
      </rPr>
      <t>TOTAL (TVA inclus)</t>
    </r>
  </si>
  <si>
    <r>
      <rPr>
        <b/>
        <sz val="12"/>
        <rFont val="Calibri"/>
        <family val="2"/>
        <charset val="238"/>
        <scheme val="minor"/>
      </rPr>
      <t>ELIGIBILE -</t>
    </r>
    <r>
      <rPr>
        <b/>
        <sz val="12"/>
        <color rgb="FFFF0000"/>
        <rFont val="Calibri"/>
        <family val="2"/>
        <scheme val="minor"/>
      </rPr>
      <t xml:space="preserve"> A </t>
    </r>
    <r>
      <rPr>
        <b/>
        <sz val="12"/>
        <rFont val="Calibri"/>
        <family val="2"/>
        <charset val="238"/>
        <scheme val="minor"/>
      </rPr>
      <t xml:space="preserve">- </t>
    </r>
    <r>
      <rPr>
        <b/>
        <sz val="11"/>
        <rFont val="Calibri"/>
        <family val="2"/>
        <charset val="238"/>
        <scheme val="minor"/>
      </rPr>
      <t>TOTAL            (TVA inclus) - lei (B+C+D)</t>
    </r>
  </si>
  <si>
    <r>
      <rPr>
        <b/>
        <sz val="12"/>
        <rFont val="Calibri"/>
        <family val="2"/>
        <charset val="238"/>
        <scheme val="minor"/>
      </rPr>
      <t xml:space="preserve">NEELIGIBILE - </t>
    </r>
    <r>
      <rPr>
        <b/>
        <sz val="12"/>
        <color rgb="FFFF0000"/>
        <rFont val="Calibri"/>
        <family val="2"/>
        <scheme val="minor"/>
      </rPr>
      <t>E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Cheltuieli neeligibile - lei                                </t>
    </r>
  </si>
  <si>
    <r>
      <t>Verificare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scheme val="minor"/>
      </rPr>
      <t>(T-B-C-D-E) = 0</t>
    </r>
  </si>
  <si>
    <t>Ponderi eligibile (%):</t>
  </si>
  <si>
    <t>Total &amp; (%) eligibile:</t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</si>
  <si>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D</t>
    </r>
    <r>
      <rPr>
        <b/>
        <sz val="12"/>
        <rFont val="Calibri"/>
        <family val="2"/>
        <charset val="238"/>
        <scheme val="minor"/>
      </rPr>
      <t xml:space="preserve"> -</t>
    </r>
    <r>
      <rPr>
        <b/>
        <sz val="11"/>
        <rFont val="Calibri"/>
        <family val="2"/>
        <charset val="238"/>
        <scheme val="minor"/>
      </rPr>
      <t xml:space="preserve"> Finanţarea nerambursabilă  - lei      </t>
    </r>
    <r>
      <rPr>
        <b/>
        <sz val="11"/>
        <color rgb="FFFF0000"/>
        <rFont val="Calibri"/>
        <family val="2"/>
        <scheme val="minor"/>
      </rPr>
      <t>(</t>
    </r>
    <r>
      <rPr>
        <b/>
        <sz val="12"/>
        <color rgb="FFFF0000"/>
        <rFont val="Calibri"/>
        <family val="2"/>
        <scheme val="minor"/>
      </rPr>
      <t>A-B-C)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</si>
  <si>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>B</t>
    </r>
    <r>
      <rPr>
        <b/>
        <sz val="12"/>
        <rFont val="Calibri"/>
        <family val="2"/>
        <charset val="238"/>
        <scheme val="minor"/>
      </rPr>
      <t xml:space="preserve"> - </t>
    </r>
    <r>
      <rPr>
        <b/>
        <sz val="11"/>
        <rFont val="Calibri"/>
        <family val="2"/>
        <charset val="238"/>
        <scheme val="minor"/>
      </rPr>
      <t>Contribuţia proprie - lei</t>
    </r>
  </si>
  <si>
    <r>
      <rPr>
        <b/>
        <sz val="12"/>
        <rFont val="Calibri"/>
        <family val="2"/>
        <charset val="238"/>
        <scheme val="minor"/>
      </rPr>
      <t xml:space="preserve">ELIGIBILE - </t>
    </r>
    <r>
      <rPr>
        <b/>
        <sz val="12"/>
        <color rgb="FFFF0000"/>
        <rFont val="Calibri"/>
        <family val="2"/>
        <scheme val="minor"/>
      </rPr>
      <t xml:space="preserve">C </t>
    </r>
    <r>
      <rPr>
        <b/>
        <sz val="12"/>
        <rFont val="Calibri"/>
        <family val="2"/>
        <charset val="238"/>
        <scheme val="minor"/>
      </rPr>
      <t>-</t>
    </r>
    <r>
      <rPr>
        <b/>
        <sz val="11"/>
        <rFont val="Calibri"/>
        <family val="2"/>
        <charset val="238"/>
        <scheme val="minor"/>
      </rPr>
      <t xml:space="preserve"> Contribuţia atrasă - lei</t>
    </r>
  </si>
  <si>
    <r>
      <t xml:space="preserve">Nr. Crt. </t>
    </r>
    <r>
      <rPr>
        <b/>
        <u/>
        <sz val="9"/>
        <color rgb="FFFF0000"/>
        <rFont val="Calibri"/>
        <family val="2"/>
        <scheme val="minor"/>
      </rPr>
      <t>(linia de buget)</t>
    </r>
  </si>
  <si>
    <t>Prevedere GHID:</t>
  </si>
  <si>
    <t>Pondere bugetata:</t>
  </si>
  <si>
    <r>
      <t xml:space="preserve">VENITURI </t>
    </r>
    <r>
      <rPr>
        <b/>
        <sz val="10"/>
        <color theme="1"/>
        <rFont val="Wingdings 3"/>
        <family val="1"/>
        <charset val="2"/>
      </rPr>
      <t>]</t>
    </r>
  </si>
  <si>
    <r>
      <t xml:space="preserve">CHELTUIELI </t>
    </r>
    <r>
      <rPr>
        <b/>
        <sz val="10"/>
        <color theme="1"/>
        <rFont val="Wingdings 3"/>
        <family val="1"/>
        <charset val="2"/>
      </rPr>
      <t>]</t>
    </r>
  </si>
  <si>
    <t xml:space="preserve">De respectat! </t>
  </si>
  <si>
    <t>Cheltuiala / suma:</t>
  </si>
  <si>
    <t>Subcategorie</t>
  </si>
  <si>
    <t>Calcul constrangeri ghid:</t>
  </si>
  <si>
    <t>b ≤ 20%</t>
  </si>
  <si>
    <t>e. Cheltuieli de masă</t>
  </si>
  <si>
    <t xml:space="preserve">a.3.3. Manag. Proiect </t>
  </si>
  <si>
    <t>g.2. Cheltuieli adm.</t>
  </si>
  <si>
    <t>Subtotal:</t>
  </si>
  <si>
    <t xml:space="preserve">2. Finantare nerambursabila solicitata </t>
  </si>
  <si>
    <t>1. Contributia beneficiarului (min. 20% din finantarea nerambursabila):</t>
  </si>
  <si>
    <t>g.1. Cheltuieli de personal</t>
  </si>
  <si>
    <t>Detalire cheltuiala</t>
  </si>
  <si>
    <t>afise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</si>
  <si>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</si>
  <si>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</si>
  <si>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</si>
  <si>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</si>
  <si>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</si>
  <si>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</si>
  <si>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</si>
  <si>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</si>
  <si>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</si>
  <si>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Activit.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</si>
  <si>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</si>
  <si>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</si>
  <si>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</si>
  <si>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</si>
  <si>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</si>
  <si>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</si>
  <si>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</si>
  <si>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</si>
  <si>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</si>
  <si>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</si>
  <si>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</si>
  <si>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contract</t>
  </si>
  <si>
    <t>buc</t>
  </si>
  <si>
    <t>hartie A4</t>
  </si>
  <si>
    <t>top</t>
  </si>
  <si>
    <t>5 camere x 2 nopti</t>
  </si>
  <si>
    <t>nopti</t>
  </si>
  <si>
    <t>litri</t>
  </si>
  <si>
    <t>artist 2 - prestari servicii</t>
  </si>
  <si>
    <t>publicitate outdoor</t>
  </si>
  <si>
    <t>publicitate online</t>
  </si>
  <si>
    <t>aparitii</t>
  </si>
  <si>
    <t>spot radio / tv</t>
  </si>
  <si>
    <t>venituri proprii</t>
  </si>
  <si>
    <t>contributie atrasa</t>
  </si>
  <si>
    <t>vanzare bilete, taxe de participare</t>
  </si>
  <si>
    <t>Cheltuieli pe capitole</t>
  </si>
  <si>
    <t>a.1. Materiale consumabile necesare implementarii proiectului</t>
  </si>
  <si>
    <t>b.1. Cazarea</t>
  </si>
  <si>
    <t>b.2. Transport</t>
  </si>
  <si>
    <t>b. Cazare/transport(*)</t>
  </si>
  <si>
    <t>c. Alte cheltuieli specifice(*)</t>
  </si>
  <si>
    <t xml:space="preserve">c.1. Tipărituri </t>
  </si>
  <si>
    <t xml:space="preserve">c.2. Acţiuni promoţionale şi de publicitate </t>
  </si>
  <si>
    <t>artist 1 - onorariu</t>
  </si>
  <si>
    <t>auto personal</t>
  </si>
  <si>
    <t>contributie proprie</t>
  </si>
  <si>
    <t>Finantare nerambursabila</t>
  </si>
  <si>
    <t>Total</t>
  </si>
  <si>
    <r>
      <t xml:space="preserve">c. Alte cheltuieli specifice - </t>
    </r>
    <r>
      <rPr>
        <u/>
        <sz val="10"/>
        <rFont val="Calibri"/>
        <family val="2"/>
        <scheme val="minor"/>
      </rPr>
      <t>max. 20% din totalul finanţării</t>
    </r>
    <r>
      <rPr>
        <sz val="10"/>
        <rFont val="Calibri"/>
        <family val="2"/>
        <scheme val="minor"/>
      </rPr>
      <t xml:space="preserve"> nerambursabile acordate // (Suma / </t>
    </r>
    <r>
      <rPr>
        <b/>
        <sz val="10"/>
        <rFont val="Calibri"/>
        <family val="2"/>
        <scheme val="minor"/>
      </rPr>
      <t>pondere</t>
    </r>
    <r>
      <rPr>
        <sz val="10"/>
        <rFont val="Calibri"/>
        <family val="2"/>
        <scheme val="minor"/>
      </rPr>
      <t>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</si>
</sst>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charset val="238"/>
      <scheme val="minor"/>
    </font>
    <font>
      <b/>
      <sz val="18"/>
      <color theme="1"/>
      <name val="Calibri"/>
      <family val="2"/>
      <scheme val="minor"/>
    </font>
    <font>
      <sz val="18"/>
      <color theme="1"/>
      <name val="Wingdings 3"/>
      <family val="1"/>
      <charset val="2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i/>
      <u/>
      <sz val="11"/>
      <name val="Times New Roman"/>
      <family val="1"/>
    </font>
    <font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Wingdings 3"/>
      <family val="1"/>
      <charset val="2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32" fillId="8" borderId="0" applyNumberFormat="0" applyBorder="0" applyAlignment="0" applyProtection="0"/>
    <xf numFmtId="0" fontId="38" fillId="9" borderId="0" applyNumberFormat="0" applyBorder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Fill="1" applyBorder="1" applyAlignment="1">
      <alignment horizontal="left" vertical="center" wrapText="1"/>
    </xf>
    <xf numFmtId="0" fontId="14" fillId="5" borderId="0" xfId="2" applyAlignment="1">
      <alignment wrapText="1"/>
    </xf>
    <xf numFmtId="0" fontId="13" fillId="4" borderId="0" xfId="1" applyAlignment="1">
      <alignment wrapText="1"/>
    </xf>
    <xf numFmtId="0" fontId="15" fillId="6" borderId="11" xfId="3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4" fontId="18" fillId="3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4" fontId="22" fillId="0" borderId="0" xfId="0" applyNumberFormat="1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right" vertical="center"/>
    </xf>
    <xf numFmtId="4" fontId="19" fillId="0" borderId="7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1" fillId="0" borderId="15" xfId="0" applyNumberFormat="1" applyFont="1" applyFill="1" applyBorder="1" applyAlignment="1">
      <alignment horizontal="center" vertical="center"/>
    </xf>
    <xf numFmtId="4" fontId="11" fillId="0" borderId="4" xfId="0" applyNumberFormat="1" applyFont="1" applyFill="1" applyBorder="1" applyAlignment="1">
      <alignment horizontal="center" vertical="center"/>
    </xf>
    <xf numFmtId="4" fontId="11" fillId="0" borderId="5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wrapText="1"/>
    </xf>
    <xf numFmtId="4" fontId="27" fillId="0" borderId="0" xfId="0" applyNumberFormat="1" applyFont="1" applyAlignment="1">
      <alignment horizontal="right"/>
    </xf>
    <xf numFmtId="4" fontId="27" fillId="0" borderId="0" xfId="0" applyNumberFormat="1" applyFont="1"/>
    <xf numFmtId="164" fontId="28" fillId="0" borderId="0" xfId="0" applyNumberFormat="1" applyFont="1"/>
    <xf numFmtId="0" fontId="27" fillId="0" borderId="0" xfId="0" applyFont="1"/>
    <xf numFmtId="4" fontId="25" fillId="2" borderId="0" xfId="0" applyNumberFormat="1" applyFont="1" applyFill="1" applyAlignment="1">
      <alignment horizontal="right"/>
    </xf>
    <xf numFmtId="0" fontId="25" fillId="0" borderId="2" xfId="0" applyFont="1" applyBorder="1" applyAlignment="1">
      <alignment wrapText="1"/>
    </xf>
    <xf numFmtId="4" fontId="27" fillId="0" borderId="9" xfId="0" applyNumberFormat="1" applyFont="1" applyBorder="1" applyAlignment="1">
      <alignment horizontal="right"/>
    </xf>
    <xf numFmtId="4" fontId="29" fillId="0" borderId="0" xfId="0" applyNumberFormat="1" applyFont="1"/>
    <xf numFmtId="0" fontId="28" fillId="0" borderId="2" xfId="0" applyFont="1" applyBorder="1" applyAlignment="1">
      <alignment horizontal="right" wrapText="1"/>
    </xf>
    <xf numFmtId="4" fontId="25" fillId="0" borderId="9" xfId="0" applyNumberFormat="1" applyFont="1" applyBorder="1" applyAlignment="1">
      <alignment horizontal="right"/>
    </xf>
    <xf numFmtId="0" fontId="27" fillId="0" borderId="0" xfId="0" applyFont="1" applyAlignment="1">
      <alignment wrapText="1"/>
    </xf>
    <xf numFmtId="4" fontId="27" fillId="0" borderId="2" xfId="0" applyNumberFormat="1" applyFont="1" applyBorder="1" applyAlignment="1">
      <alignment horizontal="right"/>
    </xf>
    <xf numFmtId="0" fontId="31" fillId="2" borderId="2" xfId="0" applyFont="1" applyFill="1" applyBorder="1" applyAlignment="1">
      <alignment wrapText="1"/>
    </xf>
    <xf numFmtId="4" fontId="25" fillId="0" borderId="2" xfId="0" applyNumberFormat="1" applyFont="1" applyFill="1" applyBorder="1" applyAlignment="1">
      <alignment horizontal="right" wrapText="1"/>
    </xf>
    <xf numFmtId="4" fontId="25" fillId="0" borderId="2" xfId="0" applyNumberFormat="1" applyFont="1" applyBorder="1" applyAlignment="1">
      <alignment horizontal="right"/>
    </xf>
    <xf numFmtId="0" fontId="31" fillId="2" borderId="3" xfId="0" applyFont="1" applyFill="1" applyBorder="1" applyAlignment="1">
      <alignment wrapText="1"/>
    </xf>
    <xf numFmtId="0" fontId="33" fillId="0" borderId="13" xfId="0" applyFont="1" applyBorder="1" applyAlignment="1">
      <alignment horizontal="left" vertical="center" wrapText="1"/>
    </xf>
    <xf numFmtId="4" fontId="35" fillId="0" borderId="8" xfId="0" applyNumberFormat="1" applyFont="1" applyBorder="1" applyAlignment="1">
      <alignment horizontal="center" vertical="center" wrapText="1"/>
    </xf>
    <xf numFmtId="4" fontId="14" fillId="5" borderId="7" xfId="2" applyNumberFormat="1" applyBorder="1" applyAlignment="1">
      <alignment horizontal="right" vertical="center" wrapText="1"/>
    </xf>
    <xf numFmtId="0" fontId="14" fillId="5" borderId="1" xfId="2" applyBorder="1" applyAlignment="1">
      <alignment vertical="center" wrapText="1"/>
    </xf>
    <xf numFmtId="0" fontId="13" fillId="4" borderId="13" xfId="1" applyBorder="1" applyAlignment="1">
      <alignment vertical="center" wrapText="1"/>
    </xf>
    <xf numFmtId="4" fontId="13" fillId="4" borderId="15" xfId="1" applyNumberFormat="1" applyBorder="1" applyAlignment="1">
      <alignment vertical="center" wrapText="1"/>
    </xf>
    <xf numFmtId="0" fontId="13" fillId="4" borderId="4" xfId="1" applyBorder="1" applyAlignment="1">
      <alignment vertical="center" wrapText="1"/>
    </xf>
    <xf numFmtId="4" fontId="13" fillId="4" borderId="5" xfId="1" applyNumberFormat="1" applyBorder="1" applyAlignment="1">
      <alignment vertical="center" wrapText="1"/>
    </xf>
    <xf numFmtId="0" fontId="32" fillId="8" borderId="13" xfId="5" applyBorder="1" applyAlignment="1">
      <alignment vertical="center" wrapText="1"/>
    </xf>
    <xf numFmtId="4" fontId="32" fillId="8" borderId="15" xfId="5" applyNumberFormat="1" applyBorder="1" applyAlignment="1">
      <alignment vertical="center" wrapText="1"/>
    </xf>
    <xf numFmtId="0" fontId="0" fillId="8" borderId="4" xfId="5" applyFont="1" applyBorder="1" applyAlignment="1">
      <alignment vertical="center" wrapText="1"/>
    </xf>
    <xf numFmtId="4" fontId="32" fillId="8" borderId="5" xfId="5" applyNumberFormat="1" applyBorder="1" applyAlignment="1">
      <alignment vertical="center" wrapText="1"/>
    </xf>
    <xf numFmtId="0" fontId="32" fillId="8" borderId="4" xfId="5" applyBorder="1" applyAlignment="1">
      <alignment vertical="center" wrapText="1"/>
    </xf>
    <xf numFmtId="4" fontId="36" fillId="5" borderId="10" xfId="2" applyNumberFormat="1" applyFont="1" applyBorder="1" applyAlignment="1">
      <alignment vertical="center" wrapText="1"/>
    </xf>
    <xf numFmtId="4" fontId="37" fillId="4" borderId="5" xfId="1" applyNumberFormat="1" applyFont="1" applyBorder="1" applyAlignment="1">
      <alignment vertical="center" wrapText="1"/>
    </xf>
    <xf numFmtId="0" fontId="37" fillId="4" borderId="4" xfId="1" applyFont="1" applyBorder="1" applyAlignment="1">
      <alignment horizontal="right" vertical="center" wrapText="1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 applyProtection="1">
      <alignment horizontal="center" vertical="center"/>
      <protection locked="0"/>
    </xf>
    <xf numFmtId="0" fontId="28" fillId="0" borderId="2" xfId="0" applyFont="1" applyBorder="1" applyAlignment="1">
      <alignment horizontal="left" wrapText="1"/>
    </xf>
    <xf numFmtId="4" fontId="38" fillId="9" borderId="9" xfId="6" applyNumberFormat="1" applyBorder="1" applyAlignment="1">
      <alignment horizontal="right"/>
    </xf>
    <xf numFmtId="4" fontId="38" fillId="9" borderId="2" xfId="6" applyNumberFormat="1" applyBorder="1" applyAlignment="1">
      <alignment horizontal="right"/>
    </xf>
    <xf numFmtId="4" fontId="27" fillId="0" borderId="0" xfId="0" applyNumberFormat="1" applyFont="1" applyBorder="1"/>
    <xf numFmtId="4" fontId="25" fillId="0" borderId="0" xfId="0" applyNumberFormat="1" applyFont="1" applyBorder="1" applyAlignment="1">
      <alignment horizontal="center"/>
    </xf>
    <xf numFmtId="4" fontId="30" fillId="0" borderId="0" xfId="0" applyNumberFormat="1" applyFont="1" applyBorder="1" applyAlignment="1">
      <alignment horizontal="center"/>
    </xf>
    <xf numFmtId="4" fontId="27" fillId="0" borderId="0" xfId="0" applyNumberFormat="1" applyFont="1" applyBorder="1" applyAlignment="1">
      <alignment horizontal="center"/>
    </xf>
    <xf numFmtId="4" fontId="25" fillId="2" borderId="2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4" fillId="0" borderId="0" xfId="2" applyFill="1" applyAlignment="1">
      <alignment wrapText="1"/>
    </xf>
    <xf numFmtId="0" fontId="0" fillId="0" borderId="0" xfId="0" applyFill="1"/>
    <xf numFmtId="0" fontId="15" fillId="0" borderId="0" xfId="3" applyFill="1" applyBorder="1" applyAlignment="1">
      <alignment wrapText="1"/>
    </xf>
    <xf numFmtId="0" fontId="15" fillId="0" borderId="0" xfId="3" applyFill="1" applyBorder="1" applyAlignment="1">
      <alignment horizontal="left" wrapText="1"/>
    </xf>
    <xf numFmtId="0" fontId="16" fillId="0" borderId="0" xfId="4" applyFill="1" applyBorder="1" applyAlignment="1">
      <alignment wrapText="1"/>
    </xf>
    <xf numFmtId="0" fontId="15" fillId="6" borderId="16" xfId="3" applyBorder="1" applyAlignment="1">
      <alignment wrapText="1"/>
    </xf>
    <xf numFmtId="0" fontId="0" fillId="0" borderId="0" xfId="0" applyFill="1" applyBorder="1" applyAlignment="1">
      <alignment wrapText="1"/>
    </xf>
    <xf numFmtId="0" fontId="27" fillId="0" borderId="0" xfId="0" applyFont="1" applyAlignment="1">
      <alignment horizontal="right" wrapText="1"/>
    </xf>
    <xf numFmtId="0" fontId="25" fillId="0" borderId="0" xfId="0" applyFont="1" applyAlignment="1">
      <alignment wrapText="1"/>
    </xf>
    <xf numFmtId="4" fontId="25" fillId="0" borderId="0" xfId="0" applyNumberFormat="1" applyFont="1" applyAlignment="1">
      <alignment horizontal="right" wrapText="1"/>
    </xf>
    <xf numFmtId="4" fontId="25" fillId="0" borderId="0" xfId="0" applyNumberFormat="1" applyFont="1" applyAlignment="1">
      <alignment horizontal="right"/>
    </xf>
    <xf numFmtId="0" fontId="25" fillId="0" borderId="0" xfId="0" applyFont="1"/>
    <xf numFmtId="4" fontId="25" fillId="0" borderId="0" xfId="0" applyNumberFormat="1" applyFont="1"/>
    <xf numFmtId="164" fontId="35" fillId="0" borderId="0" xfId="0" applyNumberFormat="1" applyFont="1"/>
    <xf numFmtId="4" fontId="40" fillId="3" borderId="0" xfId="0" applyNumberFormat="1" applyFont="1" applyFill="1" applyBorder="1" applyAlignment="1">
      <alignment horizontal="center" vertical="center"/>
    </xf>
  </cellXfs>
  <cellStyles count="7">
    <cellStyle name="40% - Accent1" xfId="5" builtinId="31"/>
    <cellStyle name="Bad" xfId="6" builtinId="27"/>
    <cellStyle name="Calculation" xfId="3" builtinId="22"/>
    <cellStyle name="Check Cell" xfId="4" builtinId="23"/>
    <cellStyle name="Good" xfId="1" builtinId="26"/>
    <cellStyle name="Neutral" xfId="2" builtinId="28"/>
    <cellStyle name="Normal" xfId="0" builtinId="0"/>
  </cellStyles>
  <dxfs count="46">
    <dxf>
      <alignment horizontal="general" vertical="bottom" textRotation="0" wrapText="1" indent="0" justifyLastLine="0" shrinkToFit="0" readingOrder="0"/>
    </dxf>
    <dxf>
      <border outline="0">
        <bottom style="double">
          <color rgb="FF3F3F3F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rgb="FFFFFFFF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0"/>
          <a:ext cx="4998720" cy="9601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160020</xdr:rowOff>
    </xdr:from>
    <xdr:to>
      <xdr:col>4</xdr:col>
      <xdr:colOff>0</xdr:colOff>
      <xdr:row>2</xdr:row>
      <xdr:rowOff>137160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160020"/>
          <a:ext cx="769620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r>
            <a:rPr lang="en-US" sz="1200" b="1" baseline="0"/>
            <a:t>  / 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434340</xdr:colOff>
      <xdr:row>3</xdr:row>
      <xdr:rowOff>60960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E9CC265-D081-4937-9A56-1B5B285F7821}"/>
            </a:ext>
          </a:extLst>
        </xdr:cNvPr>
        <xdr:cNvSpPr txBox="1"/>
      </xdr:nvSpPr>
      <xdr:spPr>
        <a:xfrm>
          <a:off x="0" y="0"/>
          <a:ext cx="4968240" cy="9563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Organizatia</a:t>
          </a:r>
          <a:r>
            <a:rPr lang="en-US" sz="1100"/>
            <a:t>:</a:t>
          </a:r>
          <a:r>
            <a:rPr lang="en-US" sz="1100" baseline="0"/>
            <a:t> ____________________________________</a:t>
          </a:r>
          <a:endParaRPr lang="en-US" sz="1200" b="1" baseline="0"/>
        </a:p>
        <a:p>
          <a:endParaRPr lang="ro-RO" sz="1200" b="1" baseline="0"/>
        </a:p>
        <a:p>
          <a:r>
            <a:rPr lang="en-US" sz="1200" b="1" baseline="0"/>
            <a:t>Titlul proiectului</a:t>
          </a:r>
          <a:r>
            <a:rPr lang="en-US" sz="1100" baseline="0"/>
            <a:t>: ___________________________________</a:t>
          </a:r>
          <a:endParaRPr lang="ro-RO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16</xdr:col>
      <xdr:colOff>43543</xdr:colOff>
      <xdr:row>26</xdr:row>
      <xdr:rowOff>384</xdr:rowOff>
    </xdr:to>
    <xdr:sp macro="" textlink="">
      <xdr:nvSpPr>
        <xdr:cNvPr id="3" name="Line Callout 2 (Border and Accent Bar) 2">
          <a:extLst>
            <a:ext uri="{FF2B5EF4-FFF2-40B4-BE49-F238E27FC236}">
              <a16:creationId xmlns:a16="http://schemas.microsoft.com/office/drawing/2014/main" id="{7392CC43-FBF8-4E60-9CD1-D762C7B110E9}"/>
            </a:ext>
          </a:extLst>
        </xdr:cNvPr>
        <xdr:cNvSpPr/>
      </xdr:nvSpPr>
      <xdr:spPr>
        <a:xfrm>
          <a:off x="4533900" y="7029450"/>
          <a:ext cx="9835243" cy="1714884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rgbClr val="FFFF00"/>
              </a:solidFill>
            </a:rPr>
            <a:t>Atentie!</a:t>
          </a:r>
        </a:p>
        <a:p>
          <a:pPr algn="l"/>
          <a:r>
            <a:rPr lang="en-US" sz="1600">
              <a:solidFill>
                <a:srgbClr val="FFFF00"/>
              </a:solidFill>
            </a:rPr>
            <a:t>Exemplul</a:t>
          </a:r>
          <a:r>
            <a:rPr lang="en-US" sz="1600" baseline="0">
              <a:solidFill>
                <a:srgbClr val="FFFF00"/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*preturile (cost/buc.; salariu; onorariu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**prezentul Buget DEMO nu face transferul de date catre Anexa 1.2.b. - Indicatori;</a:t>
          </a:r>
        </a:p>
        <a:p>
          <a:pPr algn="l"/>
          <a:r>
            <a:rPr lang="en-US" sz="1600" baseline="0">
              <a:solidFill>
                <a:srgbClr val="FFFF00"/>
              </a:solidFill>
            </a:rPr>
            <a:t>***folositi aceasta pagina pentru exercitii preliminare si/sau acomodare cu modalitatea de introducere de date. </a:t>
          </a:r>
        </a:p>
        <a:p>
          <a:pPr algn="l"/>
          <a:endParaRPr lang="ro-RO" sz="1600">
            <a:solidFill>
              <a:srgbClr val="FFFF00"/>
            </a:solidFill>
          </a:endParaRPr>
        </a:p>
      </xdr:txBody>
    </xdr:sp>
    <xdr:clientData/>
  </xdr:twoCellAnchor>
  <xdr:twoCellAnchor>
    <xdr:from>
      <xdr:col>1</xdr:col>
      <xdr:colOff>257175</xdr:colOff>
      <xdr:row>27</xdr:row>
      <xdr:rowOff>114300</xdr:rowOff>
    </xdr:from>
    <xdr:to>
      <xdr:col>14</xdr:col>
      <xdr:colOff>407510</xdr:colOff>
      <xdr:row>61</xdr:row>
      <xdr:rowOff>129540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B9F198D-ED67-4589-8537-86F51FDDF035}"/>
            </a:ext>
          </a:extLst>
        </xdr:cNvPr>
        <xdr:cNvSpPr txBox="1"/>
      </xdr:nvSpPr>
      <xdr:spPr>
        <a:xfrm>
          <a:off x="657225" y="9048750"/>
          <a:ext cx="12523310" cy="6492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M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conformitate</a:t>
          </a:r>
          <a:r>
            <a:rPr lang="ro-RO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administrativa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).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Coloana cu denumirea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se completeaza astfel:</a:t>
          </a: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a) se alege un camp predefinit din lista (sau);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b) se alege un camp predefinit din lista si se completeaza sau se ofera explicatii suplimentare (sau)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c) se genereaza o 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activitate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nou</a:t>
          </a:r>
          <a:r>
            <a:rPr lang="ro-RO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</a:t>
          </a:r>
          <a:r>
            <a:rPr lang="en-US" sz="12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, formulata explicit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2.2. -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entru coloanele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de cheltuieli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si 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Subc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ategori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</a:t>
          </a:r>
          <a:r>
            <a:rPr lang="ro-RO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de cheltuieli</a:t>
          </a:r>
          <a:r>
            <a:rPr lang="en-US" sz="1200" baseline="0">
              <a:solidFill>
                <a:srgbClr val="0070C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alege unul din campurile predefinite;</a:t>
          </a:r>
        </a:p>
        <a:p>
          <a:pPr algn="l"/>
          <a:endParaRPr lang="en-US" sz="1200" b="1" u="sng" baseline="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Finanţarea nerambursabilă </a:t>
          </a:r>
          <a:r>
            <a:rPr lang="en-US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TOTAL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-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propie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- ELIGIBILE 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finantare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en-US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atrasa (</a:t>
          </a:r>
          <a:r>
            <a:rPr lang="ro-RO" sz="1200" i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)</a:t>
          </a:r>
          <a:endParaRPr lang="ro-RO" sz="12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00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coloanele </a:t>
          </a:r>
          <a:r>
            <a:rPr lang="en-US" sz="1200" u="sng" baseline="0">
              <a:solidFill>
                <a:srgbClr val="FF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la sfarsit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 Verificati calculele înainte de printare.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r>
            <a:rPr lang="ro-RO" sz="12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Echipamentele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/ Achizitiile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prevăzute în buget vor include informații detaliate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IN CEREREA DE FINANTARE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(nr. buc &amp; preț/bucată, inclusiv în cazul seturilor de echipamente, imprimare/ personalizare echipamente)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0268 410 777 int. 142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cultura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-Anexa 1.2.b - Indicatori se completeaza automat, nu uitati sa printati aceasta anexa si sa o introduceti pagina in dosarul cererii de finantare. Inainte de printare verificati corespondenta si corectitudinea sumelor si ponderilor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Coloana ”TOTAL (TVA inclus”) are formule incluse; daca veti completa Nr. UM si Valoarea UM se genereaza automat calculul </a:t>
          </a:r>
          <a:r>
            <a:rPr lang="ro-RO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Nr. UM x Valoarea UM </a:t>
          </a:r>
          <a:endParaRPr lang="ro-RO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Ultima coloana - ”Verificare” are formule incluse. Daca valorile sunt diferite de 0 celula se va inrosi = avertizare ca undeva ati gresit la distributia sumelor pe linie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-Urmariti instructiunile de orientare - casetele galbene - care apar in momentul in care va pozitionati pe o celula a tabelului.</a:t>
          </a:r>
        </a:p>
        <a:p>
          <a:r>
            <a:rPr lang="en-US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</a:t>
          </a:r>
          <a:r>
            <a:rPr lang="ro-RO" sz="1200" b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Introducerea unei cifre in coloana "Nr. crt.(linia de buget)"  sub ultimul rand completat genereaza automat o un nou rand al bugetului, cu formule incluse!</a:t>
          </a:r>
        </a:p>
        <a:p>
          <a:endParaRPr lang="en-US" sz="1200" b="0" baseline="0">
            <a:solidFill>
              <a:sysClr val="windowText" lastClr="000000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O30" totalsRowShown="0" headerRowDxfId="42" dataDxfId="41">
  <tableColumns count="15">
    <tableColumn id="1" xr3:uid="{00000000-0010-0000-0000-000001000000}" name="Nr. Crt. (linia de buget)" dataDxfId="40"/>
    <tableColumn id="2" xr3:uid="{00000000-0010-0000-0000-000002000000}" name="Activit." dataDxfId="39"/>
    <tableColumn id="3" xr3:uid="{00000000-0010-0000-0000-000003000000}" name="Denumirea indicatorilor (categorii de cheltuieli)" dataDxfId="38"/>
    <tableColumn id="4" xr3:uid="{00000000-0010-0000-0000-000004000000}" name="Subcategorii de cheltuieli:" dataDxfId="37"/>
    <tableColumn id="17" xr3:uid="{00000000-0010-0000-0000-000011000000}" name="Detalire cheltuiala" dataDxfId="36"/>
    <tableColumn id="5" xr3:uid="{00000000-0010-0000-0000-000005000000}" name="Unitatea de măsură - UM" dataDxfId="35"/>
    <tableColumn id="6" xr3:uid="{00000000-0010-0000-0000-000006000000}" name="Nr. UM" dataDxfId="34"/>
    <tableColumn id="7" xr3:uid="{00000000-0010-0000-0000-000007000000}" name="Valoarea/ unitatea de măsură - lei" dataDxfId="33"/>
    <tableColumn id="8" xr3:uid="{00000000-0010-0000-0000-000008000000}" name="T - TOTAL (TVA inclus)" dataDxfId="32">
      <calculatedColumnFormula>Table1[[#This Row],[Nr. UM]]*Table1[[#This Row],[Valoarea/ unitatea de măsură - lei]]</calculatedColumnFormula>
    </tableColumn>
    <tableColumn id="9" xr3:uid="{00000000-0010-0000-0000-000009000000}" name="ELIGIBILE - A - TOTAL            (TVA inclus) - lei (B+C+D)" dataDxfId="31">
      <calculatedColumnFormula>Table1[[#This Row],[ELIGIBILE - B - Contribuţia proprie - lei]]+Table1[[#This Row],[ELIGIBILE - C - Contribuţia atrasă - lei]]+Table1[[#This Row],[ELIGIBILE - D - Finanţarea nerambursabilă  - lei      (A-B-C)]]</calculatedColumnFormula>
    </tableColumn>
    <tableColumn id="10" xr3:uid="{00000000-0010-0000-0000-00000A000000}" name="ELIGIBILE - B - Contribuţia proprie - lei" dataDxfId="30"/>
    <tableColumn id="11" xr3:uid="{00000000-0010-0000-0000-00000B000000}" name="ELIGIBILE - C - Contribuţia atrasă - lei" dataDxfId="29"/>
    <tableColumn id="12" xr3:uid="{00000000-0010-0000-0000-00000C000000}" name="ELIGIBILE - D - Finanţarea nerambursabilă  - lei      (A-B-C)" dataDxfId="28"/>
    <tableColumn id="13" xr3:uid="{00000000-0010-0000-0000-00000D000000}" name="NEELIGIBILE - E - Cheltuieli neeligibile - lei                                " dataDxfId="27"/>
    <tableColumn id="14" xr3:uid="{00000000-0010-0000-0000-00000E000000}" name="Verificare (T-B-C-D-E) = 0" dataDxfId="26">
      <calculatedColumnFormula>I7-K7-L7-M7-N7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A6:O15" totalsRowShown="0" headerRowDxfId="20" dataDxfId="19">
  <tableColumns count="15">
    <tableColumn id="1" xr3:uid="{00000000-0010-0000-0100-000001000000}" name="Nr. Crt. (linia de buget)" dataDxfId="18"/>
    <tableColumn id="2" xr3:uid="{00000000-0010-0000-0100-000002000000}" name="Activit." dataDxfId="17"/>
    <tableColumn id="3" xr3:uid="{00000000-0010-0000-0100-000003000000}" name="Denumirea indicatorilor (categorii de cheltuieli)" dataDxfId="16"/>
    <tableColumn id="4" xr3:uid="{00000000-0010-0000-0100-000004000000}" name="Subcategorii de cheltuieli:" dataDxfId="15"/>
    <tableColumn id="17" xr3:uid="{00000000-0010-0000-0100-000011000000}" name="Detalire cheltuiala" dataDxfId="14"/>
    <tableColumn id="5" xr3:uid="{00000000-0010-0000-0100-000005000000}" name="Unitatea de măsură - UM" dataDxfId="13"/>
    <tableColumn id="6" xr3:uid="{00000000-0010-0000-0100-000006000000}" name="Nr. UM" dataDxfId="12"/>
    <tableColumn id="7" xr3:uid="{00000000-0010-0000-0100-000007000000}" name="Valoarea/ unitatea de măsură - lei" dataDxfId="11"/>
    <tableColumn id="8" xr3:uid="{00000000-0010-0000-0100-000008000000}" name="T - TOTAL (TVA inclus)" dataDxfId="10">
      <calculatedColumnFormula>G7*H7</calculatedColumnFormula>
    </tableColumn>
    <tableColumn id="9" xr3:uid="{00000000-0010-0000-0100-000009000000}" name="ELIGIBILE - A - TOTAL            (TVA inclus) - lei (B+C+D)" dataDxfId="9">
      <calculatedColumnFormula>Table15[[#This Row],[ELIGIBILE - B - Contribuţia proprie - lei]]+Table15[[#This Row],[ELIGIBILE - C - Contribuţia atrasă - lei]]+Table15[[#This Row],[ELIGIBILE - D - Finanţarea nerambursabilă  - lei      (A-B-C)]]</calculatedColumnFormula>
    </tableColumn>
    <tableColumn id="10" xr3:uid="{00000000-0010-0000-0100-00000A000000}" name="ELIGIBILE - B - Contribuţia proprie - lei" dataDxfId="8"/>
    <tableColumn id="11" xr3:uid="{00000000-0010-0000-0100-00000B000000}" name="ELIGIBILE - C - Contribuţia atrasă - lei" dataDxfId="7"/>
    <tableColumn id="12" xr3:uid="{00000000-0010-0000-0100-00000C000000}" name="ELIGIBILE - D - Finanţarea nerambursabilă  - lei      (A-B-C)" dataDxfId="6"/>
    <tableColumn id="13" xr3:uid="{00000000-0010-0000-0100-00000D000000}" name="NEELIGIBILE - E - Cheltuieli neeligibile - lei                                " dataDxfId="5"/>
    <tableColumn id="14" xr3:uid="{00000000-0010-0000-0100-00000E000000}" name="Verificare (T-B-C-D-E) = 0" dataDxfId="4">
      <calculatedColumnFormula>I7-K7-L7-M7-N7</calculatedColumnFormula>
    </tableColumn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A8" totalsRowShown="0" headerRowDxfId="3" dataDxfId="2" tableBorderDxfId="1">
  <autoFilter ref="A1:A8" xr:uid="{00000000-0009-0000-0100-000003000000}"/>
  <tableColumns count="1">
    <tableColumn id="1" xr3:uid="{00000000-0010-0000-0200-000001000000}" name="Categori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V30"/>
  <sheetViews>
    <sheetView zoomScaleNormal="100" zoomScalePageLayoutView="40" workbookViewId="0">
      <pane ySplit="6" topLeftCell="A7" activePane="bottomLeft" state="frozenSplit"/>
      <selection pane="bottomLeft" activeCell="C7" sqref="C7"/>
    </sheetView>
  </sheetViews>
  <sheetFormatPr defaultColWidth="48.85546875" defaultRowHeight="15" x14ac:dyDescent="0.25"/>
  <cols>
    <col min="1" max="1" width="6" style="7" customWidth="1"/>
    <col min="2" max="2" width="7.28515625" style="3" bestFit="1" customWidth="1"/>
    <col min="3" max="3" width="21.28515625" style="8" customWidth="1"/>
    <col min="4" max="5" width="16.7109375" style="3" customWidth="1"/>
    <col min="6" max="6" width="10.28515625" style="31" customWidth="1"/>
    <col min="7" max="7" width="7.28515625" style="30" customWidth="1"/>
    <col min="8" max="14" width="15.140625" style="30" customWidth="1"/>
    <col min="15" max="15" width="10.42578125" style="12" customWidth="1"/>
    <col min="16" max="16" width="12.85546875" style="9" customWidth="1"/>
    <col min="17" max="17" width="14" style="9" customWidth="1"/>
    <col min="18" max="18" width="16" style="9" customWidth="1"/>
    <col min="19" max="16373" width="36.5703125" style="9" customWidth="1"/>
    <col min="16374" max="16374" width="13" style="9" customWidth="1"/>
    <col min="16375" max="16375" width="48.85546875" style="9"/>
    <col min="16376" max="16376" width="1.140625" style="9" customWidth="1"/>
    <col min="16377" max="16384" width="48.85546875" style="13"/>
  </cols>
  <sheetData>
    <row r="1" spans="1:15" ht="23.25" x14ac:dyDescent="0.25">
      <c r="F1" s="29"/>
      <c r="G1" s="32"/>
      <c r="H1" s="33" t="s">
        <v>3</v>
      </c>
      <c r="I1" s="33">
        <f t="shared" ref="I1:N1" si="0">SUM(I7:I481)</f>
        <v>0</v>
      </c>
      <c r="J1" s="33">
        <f>SUM(J7:J481)</f>
        <v>0</v>
      </c>
      <c r="K1" s="33">
        <f t="shared" si="0"/>
        <v>0</v>
      </c>
      <c r="L1" s="33">
        <f t="shared" si="0"/>
        <v>0</v>
      </c>
      <c r="M1" s="33">
        <f t="shared" si="0"/>
        <v>0</v>
      </c>
      <c r="N1" s="34">
        <f t="shared" si="0"/>
        <v>0</v>
      </c>
    </row>
    <row r="2" spans="1:15" ht="23.25" x14ac:dyDescent="0.25">
      <c r="F2" s="29"/>
      <c r="G2" s="35"/>
      <c r="H2" s="24" t="s">
        <v>24</v>
      </c>
      <c r="I2" s="25"/>
      <c r="J2" s="25">
        <v>100</v>
      </c>
      <c r="K2" s="25" t="e">
        <f>(K1+L1)*100/M1</f>
        <v>#DIV/0!</v>
      </c>
      <c r="L2" s="25"/>
      <c r="M2" s="25" t="e">
        <f>J2-K2</f>
        <v>#DIV/0!</v>
      </c>
      <c r="N2" s="36"/>
    </row>
    <row r="3" spans="1:15" ht="24" thickBot="1" x14ac:dyDescent="0.3">
      <c r="F3" s="29"/>
      <c r="G3" s="37"/>
      <c r="H3" s="26" t="s">
        <v>25</v>
      </c>
      <c r="I3" s="27">
        <f>K1+L1+M1</f>
        <v>0</v>
      </c>
      <c r="J3" s="27">
        <v>100</v>
      </c>
      <c r="K3" s="27" t="e">
        <f>(K1+L1)*100/I3</f>
        <v>#DIV/0!</v>
      </c>
      <c r="L3" s="27"/>
      <c r="M3" s="27" t="e">
        <f>J3-K3-L3</f>
        <v>#DIV/0!</v>
      </c>
      <c r="N3" s="38"/>
    </row>
    <row r="4" spans="1:15" ht="23.25" x14ac:dyDescent="0.25">
      <c r="F4" s="29"/>
      <c r="G4" s="15"/>
      <c r="H4" s="16"/>
      <c r="I4" s="16"/>
      <c r="J4" s="15"/>
      <c r="K4" s="15"/>
      <c r="L4" s="15"/>
      <c r="M4" s="15"/>
      <c r="N4" s="15"/>
      <c r="O4" s="11"/>
    </row>
    <row r="5" spans="1:15" ht="23.25" x14ac:dyDescent="0.25">
      <c r="F5" s="29"/>
      <c r="G5" s="15"/>
      <c r="H5" s="16"/>
      <c r="I5" s="16"/>
      <c r="J5" s="15"/>
      <c r="K5" s="15"/>
      <c r="L5" s="15"/>
      <c r="M5" s="15"/>
      <c r="N5" s="15"/>
      <c r="O5" s="11"/>
    </row>
    <row r="6" spans="1:15" s="14" customFormat="1" ht="61.5" x14ac:dyDescent="0.25">
      <c r="A6" s="17" t="s">
        <v>29</v>
      </c>
      <c r="B6" s="18" t="s">
        <v>57</v>
      </c>
      <c r="C6" s="18" t="s">
        <v>0</v>
      </c>
      <c r="D6" s="19" t="s">
        <v>2</v>
      </c>
      <c r="E6" s="19" t="s">
        <v>46</v>
      </c>
      <c r="F6" s="20" t="s">
        <v>16</v>
      </c>
      <c r="G6" s="21" t="s">
        <v>12</v>
      </c>
      <c r="H6" s="21" t="s">
        <v>1</v>
      </c>
      <c r="I6" s="22" t="s">
        <v>20</v>
      </c>
      <c r="J6" s="21" t="s">
        <v>21</v>
      </c>
      <c r="K6" s="21" t="s">
        <v>27</v>
      </c>
      <c r="L6" s="21" t="s">
        <v>28</v>
      </c>
      <c r="M6" s="21" t="s">
        <v>26</v>
      </c>
      <c r="N6" s="21" t="s">
        <v>22</v>
      </c>
      <c r="O6" s="23" t="s">
        <v>23</v>
      </c>
    </row>
    <row r="7" spans="1:15" x14ac:dyDescent="0.25">
      <c r="A7" s="7">
        <v>1</v>
      </c>
      <c r="B7" s="72" t="s">
        <v>51</v>
      </c>
      <c r="C7" s="73"/>
      <c r="D7" s="72"/>
      <c r="E7" s="72"/>
      <c r="F7" s="74"/>
      <c r="G7" s="75"/>
      <c r="H7" s="75"/>
      <c r="I7" s="30">
        <f>Table1[[#This Row],[Nr. UM]]*Table1[[#This Row],[Valoarea/ unitatea de măsură - lei]]</f>
        <v>0</v>
      </c>
      <c r="J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7" s="75"/>
      <c r="L7" s="75"/>
      <c r="M7" s="75"/>
      <c r="N7" s="75"/>
      <c r="O7" s="10">
        <f t="shared" ref="O7" si="1">I7-K7-L7-M7-N7</f>
        <v>0</v>
      </c>
    </row>
    <row r="8" spans="1:15" x14ac:dyDescent="0.25">
      <c r="A8" s="28">
        <v>2</v>
      </c>
      <c r="B8" s="72" t="s">
        <v>52</v>
      </c>
      <c r="C8" s="73"/>
      <c r="D8" s="72"/>
      <c r="E8" s="72"/>
      <c r="F8" s="74"/>
      <c r="G8" s="75"/>
      <c r="H8" s="75"/>
      <c r="I8" s="30">
        <f>Table1[[#This Row],[Nr. UM]]*Table1[[#This Row],[Valoarea/ unitatea de măsură - lei]]</f>
        <v>0</v>
      </c>
      <c r="J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8" s="75"/>
      <c r="L8" s="75"/>
      <c r="M8" s="75"/>
      <c r="N8" s="75"/>
      <c r="O8" s="10">
        <f>I8-K8-L8-M8-N8</f>
        <v>0</v>
      </c>
    </row>
    <row r="9" spans="1:15" x14ac:dyDescent="0.25">
      <c r="A9" s="7">
        <v>3</v>
      </c>
      <c r="B9" s="72" t="s">
        <v>53</v>
      </c>
      <c r="C9" s="73"/>
      <c r="D9" s="72"/>
      <c r="E9" s="72"/>
      <c r="F9" s="74"/>
      <c r="G9" s="75"/>
      <c r="H9" s="75"/>
      <c r="I9" s="30">
        <f>Table1[[#This Row],[Nr. UM]]*Table1[[#This Row],[Valoarea/ unitatea de măsură - lei]]</f>
        <v>0</v>
      </c>
      <c r="J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9" s="75"/>
      <c r="L9" s="75"/>
      <c r="M9" s="75"/>
      <c r="N9" s="75"/>
      <c r="O9" s="10">
        <f t="shared" ref="O9:O21" si="2">I9-K9-L9-M9-N9</f>
        <v>0</v>
      </c>
    </row>
    <row r="10" spans="1:15" x14ac:dyDescent="0.25">
      <c r="A10" s="7">
        <v>4</v>
      </c>
      <c r="B10" s="72"/>
      <c r="C10" s="73"/>
      <c r="D10" s="72"/>
      <c r="E10" s="72"/>
      <c r="F10" s="74"/>
      <c r="G10" s="75"/>
      <c r="H10" s="75"/>
      <c r="I10" s="30">
        <f>Table1[[#This Row],[Nr. UM]]*Table1[[#This Row],[Valoarea/ unitatea de măsură - lei]]</f>
        <v>0</v>
      </c>
      <c r="J1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0" s="75"/>
      <c r="L10" s="75"/>
      <c r="M10" s="75"/>
      <c r="N10" s="75"/>
      <c r="O10" s="99">
        <f t="shared" ref="O10:O19" si="3">I10-K10-L10-M10-N10</f>
        <v>0</v>
      </c>
    </row>
    <row r="11" spans="1:15" x14ac:dyDescent="0.25">
      <c r="A11" s="28">
        <v>5</v>
      </c>
      <c r="B11" s="72"/>
      <c r="C11" s="73"/>
      <c r="D11" s="72"/>
      <c r="E11" s="72"/>
      <c r="F11" s="74"/>
      <c r="G11" s="75"/>
      <c r="H11" s="75"/>
      <c r="I11" s="30">
        <f>Table1[[#This Row],[Nr. UM]]*Table1[[#This Row],[Valoarea/ unitatea de măsură - lei]]</f>
        <v>0</v>
      </c>
      <c r="J1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1" s="75"/>
      <c r="L11" s="75"/>
      <c r="M11" s="75"/>
      <c r="N11" s="75"/>
      <c r="O11" s="99">
        <f t="shared" si="3"/>
        <v>0</v>
      </c>
    </row>
    <row r="12" spans="1:15" x14ac:dyDescent="0.25">
      <c r="A12" s="7">
        <v>6</v>
      </c>
      <c r="B12" s="72"/>
      <c r="C12" s="73"/>
      <c r="D12" s="72"/>
      <c r="E12" s="72"/>
      <c r="F12" s="74"/>
      <c r="G12" s="75"/>
      <c r="H12" s="75"/>
      <c r="I12" s="30">
        <f>Table1[[#This Row],[Nr. UM]]*Table1[[#This Row],[Valoarea/ unitatea de măsură - lei]]</f>
        <v>0</v>
      </c>
      <c r="J1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2" s="75"/>
      <c r="L12" s="75"/>
      <c r="M12" s="75"/>
      <c r="N12" s="75"/>
      <c r="O12" s="99">
        <f t="shared" si="3"/>
        <v>0</v>
      </c>
    </row>
    <row r="13" spans="1:15" x14ac:dyDescent="0.25">
      <c r="A13" s="7">
        <v>7</v>
      </c>
      <c r="B13" s="72"/>
      <c r="C13" s="73"/>
      <c r="D13" s="72"/>
      <c r="E13" s="72"/>
      <c r="F13" s="74"/>
      <c r="G13" s="75"/>
      <c r="H13" s="75"/>
      <c r="I13" s="30">
        <f>Table1[[#This Row],[Nr. UM]]*Table1[[#This Row],[Valoarea/ unitatea de măsură - lei]]</f>
        <v>0</v>
      </c>
      <c r="J1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3" s="75"/>
      <c r="L13" s="75"/>
      <c r="M13" s="75"/>
      <c r="N13" s="75"/>
      <c r="O13" s="99">
        <f t="shared" si="3"/>
        <v>0</v>
      </c>
    </row>
    <row r="14" spans="1:15" x14ac:dyDescent="0.25">
      <c r="A14" s="28">
        <v>8</v>
      </c>
      <c r="B14" s="72"/>
      <c r="C14" s="73"/>
      <c r="D14" s="72"/>
      <c r="E14" s="72"/>
      <c r="F14" s="74"/>
      <c r="G14" s="75"/>
      <c r="H14" s="75"/>
      <c r="I14" s="30">
        <f>Table1[[#This Row],[Nr. UM]]*Table1[[#This Row],[Valoarea/ unitatea de măsură - lei]]</f>
        <v>0</v>
      </c>
      <c r="J1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4" s="75"/>
      <c r="L14" s="75"/>
      <c r="M14" s="75"/>
      <c r="N14" s="75"/>
      <c r="O14" s="99">
        <f t="shared" si="3"/>
        <v>0</v>
      </c>
    </row>
    <row r="15" spans="1:15" x14ac:dyDescent="0.25">
      <c r="A15" s="7">
        <v>9</v>
      </c>
      <c r="B15" s="72"/>
      <c r="C15" s="73"/>
      <c r="D15" s="72"/>
      <c r="E15" s="72"/>
      <c r="F15" s="74"/>
      <c r="G15" s="75"/>
      <c r="H15" s="75"/>
      <c r="I15" s="30">
        <f>Table1[[#This Row],[Nr. UM]]*Table1[[#This Row],[Valoarea/ unitatea de măsură - lei]]</f>
        <v>0</v>
      </c>
      <c r="J1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5" s="75"/>
      <c r="L15" s="75"/>
      <c r="M15" s="75"/>
      <c r="N15" s="75"/>
      <c r="O15" s="99">
        <f t="shared" si="3"/>
        <v>0</v>
      </c>
    </row>
    <row r="16" spans="1:15" x14ac:dyDescent="0.25">
      <c r="A16" s="7">
        <v>10</v>
      </c>
      <c r="B16" s="72"/>
      <c r="C16" s="73"/>
      <c r="D16" s="72"/>
      <c r="E16" s="72"/>
      <c r="F16" s="74"/>
      <c r="G16" s="75"/>
      <c r="H16" s="75"/>
      <c r="I16" s="30">
        <f>Table1[[#This Row],[Nr. UM]]*Table1[[#This Row],[Valoarea/ unitatea de măsură - lei]]</f>
        <v>0</v>
      </c>
      <c r="J1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6" s="75"/>
      <c r="L16" s="75"/>
      <c r="M16" s="75"/>
      <c r="N16" s="75"/>
      <c r="O16" s="99">
        <f t="shared" si="3"/>
        <v>0</v>
      </c>
    </row>
    <row r="17" spans="1:15" x14ac:dyDescent="0.25">
      <c r="A17" s="28">
        <v>11</v>
      </c>
      <c r="B17" s="72"/>
      <c r="C17" s="73"/>
      <c r="D17" s="72"/>
      <c r="E17" s="72"/>
      <c r="F17" s="74"/>
      <c r="G17" s="75"/>
      <c r="H17" s="75"/>
      <c r="I17" s="30">
        <f>Table1[[#This Row],[Nr. UM]]*Table1[[#This Row],[Valoarea/ unitatea de măsură - lei]]</f>
        <v>0</v>
      </c>
      <c r="J1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7" s="75"/>
      <c r="L17" s="75"/>
      <c r="M17" s="75"/>
      <c r="N17" s="75"/>
      <c r="O17" s="99">
        <f t="shared" si="3"/>
        <v>0</v>
      </c>
    </row>
    <row r="18" spans="1:15" x14ac:dyDescent="0.25">
      <c r="A18" s="7">
        <v>12</v>
      </c>
      <c r="B18" s="72"/>
      <c r="C18" s="73"/>
      <c r="D18" s="72"/>
      <c r="E18" s="72"/>
      <c r="F18" s="74"/>
      <c r="G18" s="75"/>
      <c r="H18" s="75"/>
      <c r="I18" s="30">
        <f>Table1[[#This Row],[Nr. UM]]*Table1[[#This Row],[Valoarea/ unitatea de măsură - lei]]</f>
        <v>0</v>
      </c>
      <c r="J1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8" s="75"/>
      <c r="L18" s="75"/>
      <c r="M18" s="75"/>
      <c r="N18" s="75"/>
      <c r="O18" s="99">
        <f t="shared" si="3"/>
        <v>0</v>
      </c>
    </row>
    <row r="19" spans="1:15" x14ac:dyDescent="0.25">
      <c r="A19" s="7">
        <v>13</v>
      </c>
      <c r="B19" s="72"/>
      <c r="C19" s="73"/>
      <c r="D19" s="72"/>
      <c r="E19" s="72"/>
      <c r="F19" s="74"/>
      <c r="G19" s="75"/>
      <c r="H19" s="75"/>
      <c r="I19" s="30">
        <f>Table1[[#This Row],[Nr. UM]]*Table1[[#This Row],[Valoarea/ unitatea de măsură - lei]]</f>
        <v>0</v>
      </c>
      <c r="J1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19" s="75"/>
      <c r="L19" s="75"/>
      <c r="M19" s="75"/>
      <c r="N19" s="75"/>
      <c r="O19" s="99">
        <f t="shared" si="3"/>
        <v>0</v>
      </c>
    </row>
    <row r="20" spans="1:15" x14ac:dyDescent="0.25">
      <c r="A20" s="28">
        <v>14</v>
      </c>
      <c r="B20" s="72"/>
      <c r="C20" s="73"/>
      <c r="D20" s="72"/>
      <c r="E20" s="72"/>
      <c r="F20" s="74"/>
      <c r="G20" s="75"/>
      <c r="H20" s="75"/>
      <c r="I20" s="30">
        <f>Table1[[#This Row],[Nr. UM]]*Table1[[#This Row],[Valoarea/ unitatea de măsură - lei]]</f>
        <v>0</v>
      </c>
      <c r="J2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0" s="75"/>
      <c r="L20" s="75"/>
      <c r="M20" s="75"/>
      <c r="N20" s="75"/>
      <c r="O20" s="10">
        <f t="shared" si="2"/>
        <v>0</v>
      </c>
    </row>
    <row r="21" spans="1:15" x14ac:dyDescent="0.25">
      <c r="A21" s="7">
        <v>15</v>
      </c>
      <c r="B21" s="72"/>
      <c r="C21" s="73"/>
      <c r="D21" s="72"/>
      <c r="E21" s="72"/>
      <c r="F21" s="74"/>
      <c r="G21" s="75"/>
      <c r="H21" s="75"/>
      <c r="I21" s="30">
        <f>Table1[[#This Row],[Nr. UM]]*Table1[[#This Row],[Valoarea/ unitatea de măsură - lei]]</f>
        <v>0</v>
      </c>
      <c r="J21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1" s="75"/>
      <c r="L21" s="75"/>
      <c r="M21" s="75"/>
      <c r="N21" s="75"/>
      <c r="O21" s="10">
        <f t="shared" si="2"/>
        <v>0</v>
      </c>
    </row>
    <row r="22" spans="1:15" x14ac:dyDescent="0.25">
      <c r="A22" s="7">
        <v>16</v>
      </c>
      <c r="B22" s="72"/>
      <c r="C22" s="73"/>
      <c r="D22" s="72"/>
      <c r="E22" s="72"/>
      <c r="F22" s="74"/>
      <c r="G22" s="75"/>
      <c r="H22" s="75"/>
      <c r="I22" s="30">
        <f>Table1[[#This Row],[Nr. UM]]*Table1[[#This Row],[Valoarea/ unitatea de măsură - lei]]</f>
        <v>0</v>
      </c>
      <c r="J22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2" s="75"/>
      <c r="L22" s="75"/>
      <c r="M22" s="75"/>
      <c r="N22" s="75"/>
      <c r="O22" s="99">
        <f t="shared" ref="O22:O25" si="4">I22-K22-L22-M22-N22</f>
        <v>0</v>
      </c>
    </row>
    <row r="23" spans="1:15" x14ac:dyDescent="0.25">
      <c r="A23" s="28">
        <v>17</v>
      </c>
      <c r="B23" s="72"/>
      <c r="C23" s="73"/>
      <c r="D23" s="72"/>
      <c r="E23" s="72"/>
      <c r="F23" s="74"/>
      <c r="G23" s="75"/>
      <c r="H23" s="75"/>
      <c r="I23" s="30">
        <f>Table1[[#This Row],[Nr. UM]]*Table1[[#This Row],[Valoarea/ unitatea de măsură - lei]]</f>
        <v>0</v>
      </c>
      <c r="J23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3" s="75"/>
      <c r="L23" s="75"/>
      <c r="M23" s="75"/>
      <c r="N23" s="75"/>
      <c r="O23" s="99">
        <f t="shared" si="4"/>
        <v>0</v>
      </c>
    </row>
    <row r="24" spans="1:15" x14ac:dyDescent="0.25">
      <c r="A24" s="7">
        <v>18</v>
      </c>
      <c r="B24" s="72"/>
      <c r="C24" s="73"/>
      <c r="D24" s="72"/>
      <c r="E24" s="72"/>
      <c r="F24" s="74"/>
      <c r="G24" s="75"/>
      <c r="H24" s="75"/>
      <c r="I24" s="30">
        <f>Table1[[#This Row],[Nr. UM]]*Table1[[#This Row],[Valoarea/ unitatea de măsură - lei]]</f>
        <v>0</v>
      </c>
      <c r="J24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4" s="75"/>
      <c r="L24" s="75"/>
      <c r="M24" s="75"/>
      <c r="N24" s="75"/>
      <c r="O24" s="99">
        <f t="shared" si="4"/>
        <v>0</v>
      </c>
    </row>
    <row r="25" spans="1:15" x14ac:dyDescent="0.25">
      <c r="A25" s="7">
        <v>19</v>
      </c>
      <c r="B25" s="72"/>
      <c r="C25" s="73"/>
      <c r="D25" s="72"/>
      <c r="E25" s="72"/>
      <c r="F25" s="74"/>
      <c r="G25" s="75"/>
      <c r="H25" s="75"/>
      <c r="I25" s="30">
        <f>Table1[[#This Row],[Nr. UM]]*Table1[[#This Row],[Valoarea/ unitatea de măsură - lei]]</f>
        <v>0</v>
      </c>
      <c r="J25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5" s="75"/>
      <c r="L25" s="75"/>
      <c r="M25" s="75"/>
      <c r="N25" s="75"/>
      <c r="O25" s="99">
        <f t="shared" si="4"/>
        <v>0</v>
      </c>
    </row>
    <row r="26" spans="1:15" x14ac:dyDescent="0.25">
      <c r="A26" s="28">
        <v>20</v>
      </c>
      <c r="B26" s="72"/>
      <c r="C26" s="73"/>
      <c r="D26" s="72"/>
      <c r="E26" s="72"/>
      <c r="F26" s="74"/>
      <c r="G26" s="75"/>
      <c r="H26" s="75"/>
      <c r="I26" s="30">
        <f>Table1[[#This Row],[Nr. UM]]*Table1[[#This Row],[Valoarea/ unitatea de măsură - lei]]</f>
        <v>0</v>
      </c>
      <c r="J26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6" s="75"/>
      <c r="L26" s="75"/>
      <c r="M26" s="75"/>
      <c r="N26" s="75"/>
      <c r="O26" s="10">
        <f t="shared" ref="O26:O30" si="5">I26-K26-L26-M26-N26</f>
        <v>0</v>
      </c>
    </row>
    <row r="27" spans="1:15" x14ac:dyDescent="0.25">
      <c r="A27" s="7">
        <v>21</v>
      </c>
      <c r="B27" s="72"/>
      <c r="C27" s="73"/>
      <c r="D27" s="72"/>
      <c r="E27" s="72"/>
      <c r="F27" s="74"/>
      <c r="G27" s="75"/>
      <c r="H27" s="75"/>
      <c r="I27" s="30">
        <f>Table1[[#This Row],[Nr. UM]]*Table1[[#This Row],[Valoarea/ unitatea de măsură - lei]]</f>
        <v>0</v>
      </c>
      <c r="J27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7" s="75"/>
      <c r="L27" s="75"/>
      <c r="M27" s="75"/>
      <c r="N27" s="75"/>
      <c r="O27" s="10">
        <f t="shared" si="5"/>
        <v>0</v>
      </c>
    </row>
    <row r="28" spans="1:15" x14ac:dyDescent="0.25">
      <c r="A28" s="7">
        <v>22</v>
      </c>
      <c r="B28" s="72"/>
      <c r="C28" s="73"/>
      <c r="D28" s="72"/>
      <c r="E28" s="72"/>
      <c r="F28" s="74"/>
      <c r="G28" s="75"/>
      <c r="H28" s="75"/>
      <c r="I28" s="30">
        <f>Table1[[#This Row],[Nr. UM]]*Table1[[#This Row],[Valoarea/ unitatea de măsură - lei]]</f>
        <v>0</v>
      </c>
      <c r="J28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8" s="75"/>
      <c r="L28" s="75"/>
      <c r="M28" s="75"/>
      <c r="N28" s="75"/>
      <c r="O28" s="10">
        <f t="shared" si="5"/>
        <v>0</v>
      </c>
    </row>
    <row r="29" spans="1:15" x14ac:dyDescent="0.25">
      <c r="A29" s="28">
        <v>23</v>
      </c>
      <c r="B29" s="72"/>
      <c r="C29" s="73"/>
      <c r="D29" s="72"/>
      <c r="E29" s="72"/>
      <c r="F29" s="74"/>
      <c r="G29" s="75"/>
      <c r="H29" s="75"/>
      <c r="I29" s="30">
        <f>Table1[[#This Row],[Nr. UM]]*Table1[[#This Row],[Valoarea/ unitatea de măsură - lei]]</f>
        <v>0</v>
      </c>
      <c r="J29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29" s="75"/>
      <c r="L29" s="75"/>
      <c r="M29" s="75"/>
      <c r="N29" s="75"/>
      <c r="O29" s="99">
        <f>I29-K29-L29-M29-N29</f>
        <v>0</v>
      </c>
    </row>
    <row r="30" spans="1:15" x14ac:dyDescent="0.25">
      <c r="A30" s="7">
        <v>24</v>
      </c>
      <c r="B30" s="72"/>
      <c r="C30" s="73"/>
      <c r="D30" s="72"/>
      <c r="E30" s="72"/>
      <c r="F30" s="74"/>
      <c r="G30" s="75"/>
      <c r="H30" s="75"/>
      <c r="I30" s="30">
        <f>Table1[[#This Row],[Nr. UM]]*Table1[[#This Row],[Valoarea/ unitatea de măsură - lei]]</f>
        <v>0</v>
      </c>
      <c r="J30" s="30">
        <f>Table1[[#This Row],[ELIGIBILE - B - Contribuţia proprie - lei]]+Table1[[#This Row],[ELIGIBILE - C - Contribuţia atrasă - lei]]+Table1[[#This Row],[ELIGIBILE - D - Finanţarea nerambursabilă  - lei      (A-B-C)]]</f>
        <v>0</v>
      </c>
      <c r="K30" s="75"/>
      <c r="L30" s="75"/>
      <c r="M30" s="75"/>
      <c r="N30" s="75"/>
      <c r="O30" s="10">
        <f t="shared" si="5"/>
        <v>0</v>
      </c>
    </row>
  </sheetData>
  <sortState xmlns:xlrd2="http://schemas.microsoft.com/office/spreadsheetml/2017/richdata2" ref="A3:N21">
    <sortCondition ref="A3:A21"/>
  </sortState>
  <conditionalFormatting sqref="O1:O5 O7:O1048576">
    <cfRule type="cellIs" dxfId="45" priority="7" operator="notEqual">
      <formula>0</formula>
    </cfRule>
  </conditionalFormatting>
  <conditionalFormatting sqref="O6">
    <cfRule type="cellIs" dxfId="44" priority="6" operator="notEqual">
      <formula>0</formula>
    </cfRule>
  </conditionalFormatting>
  <conditionalFormatting sqref="M2">
    <cfRule type="cellIs" dxfId="43" priority="2" operator="greaterThanOrEqual">
      <formula>80.01</formula>
    </cfRule>
  </conditionalFormatting>
  <dataValidations count="5">
    <dataValidation allowBlank="1" sqref="O6 H2:I3" xr:uid="{00000000-0002-0000-0000-000000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M6:N1048576 J7:J30" xr:uid="{00000000-0002-0000-0000-000001000000}"/>
    <dataValidation allowBlank="1" showInputMessage="1" showErrorMessage="1" promptTitle="OBLIGATORIU!" prompt="Selecati o subcategorie daca ati selectat categorie de chetuiala urmata de (*) in coloana alaturata (din stanga). _x000a_" sqref="E1:E1048576" xr:uid="{00000000-0002-0000-0000-000002000000}"/>
    <dataValidation type="decimal" operator="lessThanOrEqual" allowBlank="1" showInputMessage="1" showErrorMessage="1" sqref="H6:H1048576" xr:uid="{00000000-0002-0000-0000-000003000000}">
      <formula1>45000</formula1>
    </dataValidation>
    <dataValidation operator="lessThanOrEqual" allowBlank="1" showInputMessage="1" showErrorMessage="1" sqref="I4:I1048576" xr:uid="{00000000-0002-0000-0000-000004000000}"/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&amp;R&amp;"-,Bold"Anexa 1.2.a&amp;"-,Regular"
(parte integrantă a contractului de finanțare)</oddHeader>
    <oddFooter>&amp;CNume,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655A1340-5778-46D0-B804-8CD9D9229E64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NoIcons" iconId="0"/>
            </x14:iconSet>
          </x14:cfRule>
          <xm:sqref>M2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Eroare" error="Alege activitatea (A1... A20)" promptTitle="OBLIGATORIU!" prompt="Puteti completa astfel:_x000a_1.Alegeti din lista activitatea; " xr:uid="{00000000-0002-0000-0000-000005000000}">
          <x14:formula1>
            <xm:f>'Categorii cheltuieli'!$C$1:$C$20</xm:f>
          </x14:formula1>
          <xm:sqref>B1:B1048576</xm:sqref>
        </x14:dataValidation>
        <x14:dataValidation type="list" allowBlank="1" showInputMessage="1" showErrorMessage="1" error="NU a fost selectata o categorie de cheltuala" promptTitle="OBLIGATORIU!" prompt="Selectati o categorie de cheltuiala!" xr:uid="{00000000-0002-0000-0000-000006000000}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errorTitle="Atentie" error="Alege o subcategorie de cheltuiala!" promptTitle="OBLIGATORIU!" prompt="Selecati o subcategorie daca ati selectat categorie de chetuiala urmata de (*) in coloana alaturata (din stanga). _x000a_" xr:uid="{00000000-0002-0000-0000-000007000000}">
          <x14:formula1>
            <xm:f>'Categorii cheltuieli'!$B$2:$B$7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H56"/>
  <sheetViews>
    <sheetView topLeftCell="A43" zoomScale="130" zoomScaleNormal="130" workbookViewId="0">
      <selection activeCell="B53" sqref="B53"/>
    </sheetView>
  </sheetViews>
  <sheetFormatPr defaultRowHeight="12.75" x14ac:dyDescent="0.2"/>
  <cols>
    <col min="1" max="1" width="12.140625" style="43" bestFit="1" customWidth="1"/>
    <col min="2" max="2" width="60.28515625" style="50" customWidth="1"/>
    <col min="3" max="3" width="17.5703125" style="40" customWidth="1"/>
    <col min="4" max="4" width="22.28515625" style="41" customWidth="1"/>
    <col min="5" max="5" width="9.5703125" style="42" bestFit="1" customWidth="1"/>
    <col min="6" max="6" width="28.7109375" style="43" hidden="1" customWidth="1"/>
    <col min="7" max="7" width="7.85546875" style="41" hidden="1" customWidth="1"/>
    <col min="8" max="8" width="49.85546875" style="43" hidden="1" customWidth="1"/>
    <col min="9" max="9" width="72.85546875" style="43" bestFit="1" customWidth="1"/>
    <col min="10" max="10" width="49.85546875" style="43" bestFit="1" customWidth="1"/>
    <col min="11" max="11" width="72.85546875" style="43" bestFit="1" customWidth="1"/>
    <col min="12" max="16380" width="8.85546875" style="43"/>
    <col min="16381" max="16384" width="0" style="43" hidden="1" customWidth="1"/>
  </cols>
  <sheetData>
    <row r="4" spans="1:4" x14ac:dyDescent="0.2">
      <c r="A4" s="39" t="s">
        <v>32</v>
      </c>
      <c r="B4" s="39" t="s">
        <v>4</v>
      </c>
    </row>
    <row r="5" spans="1:4" x14ac:dyDescent="0.2">
      <c r="B5" s="39" t="s">
        <v>17</v>
      </c>
      <c r="C5" s="44" t="s">
        <v>5</v>
      </c>
    </row>
    <row r="6" spans="1:4" x14ac:dyDescent="0.2">
      <c r="B6" s="45" t="s">
        <v>6</v>
      </c>
      <c r="C6" s="46">
        <f>C7+C10</f>
        <v>0</v>
      </c>
      <c r="D6" s="47"/>
    </row>
    <row r="7" spans="1:4" x14ac:dyDescent="0.2">
      <c r="B7" s="76" t="s">
        <v>7</v>
      </c>
      <c r="C7" s="46">
        <f>SUM(C8:C9)</f>
        <v>0</v>
      </c>
      <c r="D7" s="47"/>
    </row>
    <row r="8" spans="1:4" x14ac:dyDescent="0.2">
      <c r="B8" s="76" t="s">
        <v>81</v>
      </c>
      <c r="C8" s="46"/>
      <c r="D8" s="47"/>
    </row>
    <row r="9" spans="1:4" x14ac:dyDescent="0.2">
      <c r="B9" s="76" t="s">
        <v>83</v>
      </c>
      <c r="C9" s="46"/>
      <c r="D9" s="47"/>
    </row>
    <row r="10" spans="1:4" ht="15" x14ac:dyDescent="0.25">
      <c r="B10" s="76" t="s">
        <v>82</v>
      </c>
      <c r="C10" s="77">
        <f>'Anexa 1.2.a - Buget'!L1</f>
        <v>0</v>
      </c>
      <c r="D10" s="47"/>
    </row>
    <row r="11" spans="1:4" x14ac:dyDescent="0.2">
      <c r="B11" s="48"/>
      <c r="C11" s="46"/>
      <c r="D11" s="47"/>
    </row>
    <row r="12" spans="1:4" ht="15" x14ac:dyDescent="0.25">
      <c r="B12" s="45" t="s">
        <v>43</v>
      </c>
      <c r="C12" s="77">
        <f>'Anexa 1.2.a - Buget'!M1</f>
        <v>0</v>
      </c>
    </row>
    <row r="13" spans="1:4" x14ac:dyDescent="0.2">
      <c r="B13" s="39" t="s">
        <v>18</v>
      </c>
      <c r="C13" s="46">
        <f>C6+C12</f>
        <v>0</v>
      </c>
    </row>
    <row r="14" spans="1:4" x14ac:dyDescent="0.2">
      <c r="B14" s="39" t="s">
        <v>19</v>
      </c>
      <c r="C14" s="46">
        <f>'Anexa 1.2.a - Buget'!N1</f>
        <v>0</v>
      </c>
    </row>
    <row r="15" spans="1:4" x14ac:dyDescent="0.2">
      <c r="B15" s="39" t="s">
        <v>10</v>
      </c>
      <c r="C15" s="49">
        <f>C13+C14</f>
        <v>0</v>
      </c>
    </row>
    <row r="16" spans="1:4" x14ac:dyDescent="0.2">
      <c r="A16" s="39" t="s">
        <v>33</v>
      </c>
      <c r="B16" s="39" t="s">
        <v>8</v>
      </c>
      <c r="C16" s="51"/>
      <c r="D16" s="79"/>
    </row>
    <row r="17" spans="1:7" ht="15" x14ac:dyDescent="0.2">
      <c r="B17" s="39" t="s">
        <v>11</v>
      </c>
      <c r="C17" s="83" t="s">
        <v>5</v>
      </c>
      <c r="D17" s="84" t="str">
        <f>IF(C15=C24,"Corect","Atentie corelati veniturile si cheltuielile!")</f>
        <v>Corect</v>
      </c>
    </row>
    <row r="18" spans="1:7" x14ac:dyDescent="0.2">
      <c r="B18" s="45" t="s">
        <v>44</v>
      </c>
      <c r="C18" s="51"/>
      <c r="D18" s="79"/>
    </row>
    <row r="19" spans="1:7" ht="15.75" thickBot="1" x14ac:dyDescent="0.3">
      <c r="B19" s="76" t="s">
        <v>94</v>
      </c>
      <c r="C19" s="77">
        <f>'Anexa 1.2.a - Buget'!K1</f>
        <v>0</v>
      </c>
      <c r="D19" s="47"/>
      <c r="F19" s="43" t="s">
        <v>37</v>
      </c>
    </row>
    <row r="20" spans="1:7" ht="15.75" thickBot="1" x14ac:dyDescent="0.3">
      <c r="B20" s="76" t="s">
        <v>82</v>
      </c>
      <c r="C20" s="78">
        <f>'Anexa 1.2.a - Buget'!L1</f>
        <v>0</v>
      </c>
      <c r="D20" s="80"/>
      <c r="F20" s="59" t="s">
        <v>38</v>
      </c>
      <c r="G20" s="69">
        <f>SUMIFS(Table1[ELIGIBILE - D - Finanţarea nerambursabilă  - lei      (A-B-C)],Table1[Denumirea indicatorilor (categorii de cheltuieli)],"b. Achiziţionarea de dotări")</f>
        <v>0</v>
      </c>
    </row>
    <row r="21" spans="1:7" ht="15" x14ac:dyDescent="0.25">
      <c r="B21" s="45" t="s">
        <v>43</v>
      </c>
      <c r="C21" s="78">
        <f>'Anexa 1.2.a - Buget'!M1</f>
        <v>0</v>
      </c>
      <c r="D21" s="81"/>
      <c r="F21" s="60" t="s">
        <v>40</v>
      </c>
      <c r="G21" s="61">
        <f>SUMIFS(Table1[ELIGIBILE - D - Finanţarea nerambursabilă  - lei      (A-B-C)],Table1[Subcategorii de cheltuieli:],"a.3.3. Manag. Proiect - prestari servicii")</f>
        <v>0</v>
      </c>
    </row>
    <row r="22" spans="1:7" ht="15" x14ac:dyDescent="0.2">
      <c r="B22" s="52" t="s">
        <v>11</v>
      </c>
      <c r="C22" s="53">
        <f>SUM(C19:C21)</f>
        <v>0</v>
      </c>
      <c r="D22" s="82"/>
      <c r="F22" s="62" t="s">
        <v>39</v>
      </c>
      <c r="G22" s="63">
        <f>SUMIFS(Table1[ELIGIBILE - D - Finanţarea nerambursabilă  - lei      (A-B-C)],Table1[Denumirea indicatorilor (categorii de cheltuieli)],"e. Cheltuieli de masă(max 45 lei/pers/zi)")</f>
        <v>0</v>
      </c>
    </row>
    <row r="23" spans="1:7" ht="15" x14ac:dyDescent="0.2">
      <c r="B23" s="52" t="s">
        <v>9</v>
      </c>
      <c r="C23" s="53">
        <f>'Anexa 1.2.a - Buget'!N1</f>
        <v>0</v>
      </c>
      <c r="D23" s="79"/>
      <c r="F23" s="62" t="s">
        <v>41</v>
      </c>
      <c r="G23" s="63">
        <f>SUMIFS(Table1[ELIGIBILE - D - Finanţarea nerambursabilă  - lei      (A-B-C)],Table1[Subcategorii de cheltuieli:],"g.2. Cheltuieli administrative")</f>
        <v>0</v>
      </c>
    </row>
    <row r="24" spans="1:7" ht="15.75" thickBot="1" x14ac:dyDescent="0.25">
      <c r="B24" s="39" t="s">
        <v>10</v>
      </c>
      <c r="C24" s="54">
        <f>C22+C23</f>
        <v>0</v>
      </c>
      <c r="D24" s="79"/>
      <c r="F24" s="71" t="s">
        <v>42</v>
      </c>
      <c r="G24" s="70">
        <f>SUM(G21:G23)</f>
        <v>0</v>
      </c>
    </row>
    <row r="25" spans="1:7" ht="15" x14ac:dyDescent="0.2">
      <c r="F25" s="64" t="str">
        <f>F22</f>
        <v>e. Cheltuieli de masă</v>
      </c>
      <c r="G25" s="65">
        <f>G22</f>
        <v>0</v>
      </c>
    </row>
    <row r="26" spans="1:7" ht="15.75" thickBot="1" x14ac:dyDescent="0.25">
      <c r="A26" s="39" t="s">
        <v>34</v>
      </c>
      <c r="B26" s="55" t="s">
        <v>30</v>
      </c>
      <c r="C26" s="55" t="s">
        <v>35</v>
      </c>
      <c r="D26" s="55" t="s">
        <v>31</v>
      </c>
      <c r="F26" s="66" t="s">
        <v>45</v>
      </c>
      <c r="G26" s="67">
        <f>SUMIFS(Table1[ELIGIBILE - D - Finanţarea nerambursabilă  - lei      (A-B-C)],Table1[Subcategorii de cheltuieli:],"g.1. Cheltuieli de personal")</f>
        <v>0</v>
      </c>
    </row>
    <row r="27" spans="1:7" ht="26.25" thickBot="1" x14ac:dyDescent="0.25">
      <c r="B27" s="56" t="s">
        <v>97</v>
      </c>
      <c r="C27" s="58">
        <f>C51</f>
        <v>0</v>
      </c>
      <c r="D27" s="57" t="e">
        <f>C27/C56*100</f>
        <v>#DIV/0!</v>
      </c>
      <c r="F27" s="68" t="str">
        <f>F23</f>
        <v>g.2. Cheltuieli adm.</v>
      </c>
      <c r="G27" s="67">
        <f>G23</f>
        <v>0</v>
      </c>
    </row>
    <row r="28" spans="1:7" x14ac:dyDescent="0.2">
      <c r="B28" s="43"/>
      <c r="C28" s="43"/>
      <c r="D28" s="43"/>
    </row>
    <row r="29" spans="1:7" x14ac:dyDescent="0.2">
      <c r="B29" s="43"/>
      <c r="C29" s="43"/>
      <c r="D29" s="43"/>
    </row>
    <row r="30" spans="1:7" x14ac:dyDescent="0.2">
      <c r="B30" s="43"/>
      <c r="C30" s="43"/>
      <c r="D30" s="43"/>
    </row>
    <row r="31" spans="1:7" x14ac:dyDescent="0.2">
      <c r="B31" s="43"/>
      <c r="C31" s="43"/>
      <c r="D31" s="43"/>
    </row>
    <row r="32" spans="1:7" x14ac:dyDescent="0.2">
      <c r="B32" s="43"/>
      <c r="C32" s="43"/>
      <c r="D32" s="43"/>
    </row>
    <row r="33" spans="2:4" x14ac:dyDescent="0.2">
      <c r="B33" s="43"/>
      <c r="C33" s="43"/>
      <c r="D33" s="43"/>
    </row>
    <row r="34" spans="2:4" x14ac:dyDescent="0.2">
      <c r="B34" s="43"/>
      <c r="C34" s="43"/>
      <c r="D34" s="43"/>
    </row>
    <row r="35" spans="2:4" x14ac:dyDescent="0.2">
      <c r="B35" s="43"/>
      <c r="C35" s="43"/>
      <c r="D35" s="43"/>
    </row>
    <row r="36" spans="2:4" x14ac:dyDescent="0.2">
      <c r="B36" s="43"/>
      <c r="C36" s="43"/>
      <c r="D36" s="43"/>
    </row>
    <row r="37" spans="2:4" x14ac:dyDescent="0.2">
      <c r="B37" s="43"/>
      <c r="C37" s="43"/>
      <c r="D37" s="43"/>
    </row>
    <row r="38" spans="2:4" x14ac:dyDescent="0.2">
      <c r="B38" s="43"/>
      <c r="C38" s="43"/>
      <c r="D38" s="43"/>
    </row>
    <row r="39" spans="2:4" x14ac:dyDescent="0.2">
      <c r="B39" s="43"/>
      <c r="C39" s="43"/>
      <c r="D39" s="43"/>
    </row>
    <row r="44" spans="2:4" ht="25.5" x14ac:dyDescent="0.2">
      <c r="B44" s="93" t="s">
        <v>84</v>
      </c>
      <c r="C44" s="94" t="s">
        <v>95</v>
      </c>
    </row>
    <row r="45" spans="2:4" x14ac:dyDescent="0.2">
      <c r="B45" s="93" t="str">
        <f>'Categorii cheltuieli'!A2</f>
        <v>a. Cheltuieli de realizare(*)</v>
      </c>
      <c r="C45" s="95">
        <f>SUMIFS(Table1[[#All],[ELIGIBILE - D - Finanţarea nerambursabilă  - lei      (A-B-C)]],Table1[[#All],[Denumirea indicatorilor (categorii de cheltuieli)]],B45)</f>
        <v>0</v>
      </c>
    </row>
    <row r="46" spans="2:4" x14ac:dyDescent="0.2">
      <c r="B46" s="92" t="s">
        <v>85</v>
      </c>
      <c r="C46" s="40">
        <f>SUMIFS(Table1[[#All],[ELIGIBILE - D - Finanţarea nerambursabilă  - lei      (A-B-C)]],Table1[[#All],[Subcategorii de cheltuieli:]],B46)</f>
        <v>0</v>
      </c>
    </row>
    <row r="47" spans="2:4" x14ac:dyDescent="0.2">
      <c r="B47" s="92" t="s">
        <v>14</v>
      </c>
      <c r="C47" s="40">
        <f>SUMIFS(Table1[[#All],[ELIGIBILE - D - Finanţarea nerambursabilă  - lei      (A-B-C)]],Table1[[#All],[Subcategorii de cheltuieli:]],B47)</f>
        <v>0</v>
      </c>
    </row>
    <row r="48" spans="2:4" x14ac:dyDescent="0.2">
      <c r="B48" s="93" t="str">
        <f>'Categorii cheltuieli'!A3</f>
        <v>b. Cazare/transport(*)</v>
      </c>
      <c r="C48" s="95">
        <f>SUMIFS(Table1[[#All],[ELIGIBILE - D - Finanţarea nerambursabilă  - lei      (A-B-C)]],Table1[[#All],[Denumirea indicatorilor (categorii de cheltuieli)]],B48)</f>
        <v>0</v>
      </c>
    </row>
    <row r="49" spans="2:7" x14ac:dyDescent="0.2">
      <c r="B49" s="92" t="s">
        <v>86</v>
      </c>
      <c r="C49" s="40">
        <f>SUMIFS(Table1[[#All],[ELIGIBILE - D - Finanţarea nerambursabilă  - lei      (A-B-C)]],Table1[[#All],[Subcategorii de cheltuieli:]],B49)</f>
        <v>0</v>
      </c>
    </row>
    <row r="50" spans="2:7" x14ac:dyDescent="0.2">
      <c r="B50" s="92" t="s">
        <v>87</v>
      </c>
      <c r="C50" s="40">
        <f>SUMIFS(Table1[[#All],[ELIGIBILE - D - Finanţarea nerambursabilă  - lei      (A-B-C)]],Table1[[#All],[Subcategorii de cheltuieli:]],B50)</f>
        <v>0</v>
      </c>
    </row>
    <row r="51" spans="2:7" x14ac:dyDescent="0.2">
      <c r="B51" s="93" t="str">
        <f>'Categorii cheltuieli'!A4</f>
        <v>c. Alte cheltuieli specifice(*)</v>
      </c>
      <c r="C51" s="95">
        <f>SUMIFS(Table1[[#All],[ELIGIBILE - D - Finanţarea nerambursabilă  - lei      (A-B-C)]],Table1[[#All],[Denumirea indicatorilor (categorii de cheltuieli)]],B51)</f>
        <v>0</v>
      </c>
    </row>
    <row r="52" spans="2:7" x14ac:dyDescent="0.2">
      <c r="B52" s="92" t="s">
        <v>90</v>
      </c>
      <c r="C52" s="40">
        <f>SUMIFS(Table1[[#All],[ELIGIBILE - D - Finanţarea nerambursabilă  - lei      (A-B-C)]],Table1[[#All],[Subcategorii de cheltuieli:]],B52)</f>
        <v>0</v>
      </c>
    </row>
    <row r="53" spans="2:7" x14ac:dyDescent="0.2">
      <c r="B53" s="92" t="s">
        <v>91</v>
      </c>
      <c r="C53" s="40">
        <f>SUMIFS(Table1[[#All],[ELIGIBILE - D - Finanţarea nerambursabilă  - lei      (A-B-C)]],Table1[[#All],[Subcategorii de cheltuieli:]],B53)</f>
        <v>0</v>
      </c>
    </row>
    <row r="56" spans="2:7" s="96" customFormat="1" x14ac:dyDescent="0.2">
      <c r="B56" s="93" t="s">
        <v>96</v>
      </c>
      <c r="C56" s="95">
        <f>C45+C48+C51</f>
        <v>0</v>
      </c>
      <c r="D56" s="97"/>
      <c r="E56" s="98"/>
      <c r="G56" s="97"/>
    </row>
  </sheetData>
  <sheetProtection formatCells="0" formatColumns="0" formatRows="0" insertColumns="0" insertRows="0" insertHyperlinks="0" deleteColumns="0" deleteRows="0" sort="0" autoFilter="0" pivotTables="0"/>
  <conditionalFormatting sqref="D21">
    <cfRule type="cellIs" dxfId="25" priority="4" operator="greaterThanOrEqual">
      <formula>80.01</formula>
    </cfRule>
  </conditionalFormatting>
  <conditionalFormatting sqref="D27">
    <cfRule type="cellIs" dxfId="24" priority="3" operator="greaterThan">
      <formula>20.01</formula>
    </cfRule>
  </conditionalFormatting>
  <dataValidations count="1">
    <dataValidation type="custom" allowBlank="1" showInputMessage="1" showErrorMessage="1" errorTitle="ATENTIE! " error="ATI DEPASIT PRAGUL DE 80% CHELTUIELI ELIGIBILE SOLICITATE!" sqref="D22" xr:uid="{00000000-0002-0000-0100-000000000000}">
      <formula1>C22&gt;0.8*(C20+C21)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r:id="rId1"/>
  <headerFooter>
    <oddHeader>&amp;R&amp;"-,Bold"Anexa 1.2.b &amp;"-,Regular"(parte integrantă a contractului de finanțare)</oddHeader>
    <oddFooter>&amp;C
Nume, Prenume, semnaturia:
______________________________________________________________________________&amp;R&amp;P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EV15"/>
  <sheetViews>
    <sheetView tabSelected="1" zoomScaleNormal="100" zoomScalePageLayoutView="40" workbookViewId="0">
      <pane ySplit="6" topLeftCell="A34" activePane="bottomLeft" state="frozenSplit"/>
      <selection pane="bottomLeft" activeCell="Q43" sqref="Q43"/>
    </sheetView>
  </sheetViews>
  <sheetFormatPr defaultColWidth="48.85546875" defaultRowHeight="15" x14ac:dyDescent="0.25"/>
  <cols>
    <col min="1" max="1" width="6" style="7" customWidth="1"/>
    <col min="2" max="2" width="7.28515625" style="3" bestFit="1" customWidth="1"/>
    <col min="3" max="3" width="21.28515625" style="8" customWidth="1"/>
    <col min="4" max="5" width="16.7109375" style="3" customWidth="1"/>
    <col min="6" max="6" width="10.28515625" style="31" customWidth="1"/>
    <col min="7" max="7" width="7.28515625" style="30" customWidth="1"/>
    <col min="8" max="14" width="15.140625" style="30" customWidth="1"/>
    <col min="15" max="15" width="10.42578125" style="12" customWidth="1"/>
    <col min="16" max="16" width="12.85546875" style="9" customWidth="1"/>
    <col min="17" max="17" width="14" style="9" customWidth="1"/>
    <col min="18" max="18" width="16" style="9" customWidth="1"/>
    <col min="19" max="16373" width="36.5703125" style="9" customWidth="1"/>
    <col min="16374" max="16374" width="13" style="9" customWidth="1"/>
    <col min="16375" max="16375" width="48.85546875" style="9"/>
    <col min="16376" max="16376" width="1.140625" style="9" customWidth="1"/>
    <col min="16377" max="16384" width="48.85546875" style="13"/>
  </cols>
  <sheetData>
    <row r="1" spans="1:15" ht="23.25" x14ac:dyDescent="0.25">
      <c r="F1" s="29"/>
      <c r="G1" s="32"/>
      <c r="H1" s="33" t="s">
        <v>3</v>
      </c>
      <c r="I1" s="33">
        <f t="shared" ref="I1:N1" si="0">SUM(I7:I466)</f>
        <v>11520</v>
      </c>
      <c r="J1" s="33">
        <f t="shared" si="0"/>
        <v>11520</v>
      </c>
      <c r="K1" s="33">
        <f t="shared" si="0"/>
        <v>3370</v>
      </c>
      <c r="L1" s="33">
        <f t="shared" si="0"/>
        <v>0</v>
      </c>
      <c r="M1" s="33">
        <f t="shared" si="0"/>
        <v>8150</v>
      </c>
      <c r="N1" s="34">
        <f t="shared" si="0"/>
        <v>0</v>
      </c>
    </row>
    <row r="2" spans="1:15" ht="23.25" x14ac:dyDescent="0.25">
      <c r="F2" s="29"/>
      <c r="G2" s="35"/>
      <c r="H2" s="24" t="s">
        <v>24</v>
      </c>
      <c r="I2" s="25"/>
      <c r="J2" s="25">
        <v>100</v>
      </c>
      <c r="K2" s="25">
        <f>(K1+L1)*100/M1</f>
        <v>41.349693251533743</v>
      </c>
      <c r="L2" s="25"/>
      <c r="M2" s="25">
        <f>J2-K2</f>
        <v>58.650306748466257</v>
      </c>
      <c r="N2" s="36"/>
    </row>
    <row r="3" spans="1:15" ht="24" thickBot="1" x14ac:dyDescent="0.3">
      <c r="F3" s="29"/>
      <c r="G3" s="37"/>
      <c r="H3" s="26" t="s">
        <v>25</v>
      </c>
      <c r="I3" s="27">
        <f>K1+L1+M1</f>
        <v>11520</v>
      </c>
      <c r="J3" s="27">
        <v>100</v>
      </c>
      <c r="K3" s="27">
        <f>(K1+L1)*100/I3</f>
        <v>29.253472222222221</v>
      </c>
      <c r="L3" s="27"/>
      <c r="M3" s="27">
        <f>J3-K3-L3</f>
        <v>70.746527777777771</v>
      </c>
      <c r="N3" s="38"/>
    </row>
    <row r="4" spans="1:15" ht="23.25" x14ac:dyDescent="0.25">
      <c r="F4" s="29"/>
      <c r="G4" s="15"/>
      <c r="H4" s="16"/>
      <c r="I4" s="16"/>
      <c r="J4" s="15"/>
      <c r="K4" s="15"/>
      <c r="L4" s="15"/>
      <c r="M4" s="15"/>
      <c r="N4" s="15"/>
      <c r="O4" s="11"/>
    </row>
    <row r="5" spans="1:15" ht="23.25" x14ac:dyDescent="0.25">
      <c r="F5" s="29"/>
      <c r="G5" s="15"/>
      <c r="H5" s="16"/>
      <c r="I5" s="16"/>
      <c r="J5" s="15"/>
      <c r="K5" s="15"/>
      <c r="L5" s="15"/>
      <c r="M5" s="15"/>
      <c r="N5" s="15"/>
      <c r="O5" s="11"/>
    </row>
    <row r="6" spans="1:15" s="14" customFormat="1" ht="61.5" x14ac:dyDescent="0.25">
      <c r="A6" s="17" t="s">
        <v>29</v>
      </c>
      <c r="B6" s="18" t="s">
        <v>57</v>
      </c>
      <c r="C6" s="18" t="s">
        <v>0</v>
      </c>
      <c r="D6" s="19" t="s">
        <v>2</v>
      </c>
      <c r="E6" s="19" t="s">
        <v>46</v>
      </c>
      <c r="F6" s="20" t="s">
        <v>16</v>
      </c>
      <c r="G6" s="21" t="s">
        <v>12</v>
      </c>
      <c r="H6" s="21" t="s">
        <v>1</v>
      </c>
      <c r="I6" s="22" t="s">
        <v>20</v>
      </c>
      <c r="J6" s="21" t="s">
        <v>21</v>
      </c>
      <c r="K6" s="21" t="s">
        <v>27</v>
      </c>
      <c r="L6" s="21" t="s">
        <v>28</v>
      </c>
      <c r="M6" s="21" t="s">
        <v>26</v>
      </c>
      <c r="N6" s="21" t="s">
        <v>22</v>
      </c>
      <c r="O6" s="23" t="s">
        <v>23</v>
      </c>
    </row>
    <row r="7" spans="1:15" ht="75" x14ac:dyDescent="0.25">
      <c r="A7" s="7">
        <v>1</v>
      </c>
      <c r="B7" s="72" t="s">
        <v>59</v>
      </c>
      <c r="C7" s="73" t="s">
        <v>15</v>
      </c>
      <c r="D7" s="72" t="s">
        <v>85</v>
      </c>
      <c r="E7" s="72" t="s">
        <v>71</v>
      </c>
      <c r="F7" s="74" t="s">
        <v>72</v>
      </c>
      <c r="G7" s="75">
        <v>10</v>
      </c>
      <c r="H7" s="75">
        <v>15</v>
      </c>
      <c r="I7" s="30">
        <f t="shared" ref="I7:I15" si="1">G7*H7</f>
        <v>150</v>
      </c>
      <c r="J7" s="30">
        <f>Table15[[#This Row],[ELIGIBILE - B - Contribuţia proprie - lei]]+Table15[[#This Row],[ELIGIBILE - C - Contribuţia atrasă - lei]]+Table15[[#This Row],[ELIGIBILE - D - Finanţarea nerambursabilă  - lei      (A-B-C)]]</f>
        <v>150</v>
      </c>
      <c r="K7" s="75"/>
      <c r="L7" s="75"/>
      <c r="M7" s="75">
        <v>150</v>
      </c>
      <c r="N7" s="75"/>
      <c r="O7" s="10">
        <f t="shared" ref="O7" si="2">I7-K7-L7-M7-N7</f>
        <v>0</v>
      </c>
    </row>
    <row r="8" spans="1:15" ht="30" x14ac:dyDescent="0.25">
      <c r="A8" s="28">
        <v>2</v>
      </c>
      <c r="B8" s="72" t="s">
        <v>53</v>
      </c>
      <c r="C8" s="73" t="s">
        <v>15</v>
      </c>
      <c r="D8" s="72" t="s">
        <v>14</v>
      </c>
      <c r="E8" s="72" t="s">
        <v>92</v>
      </c>
      <c r="F8" s="74" t="s">
        <v>69</v>
      </c>
      <c r="G8" s="75">
        <v>1</v>
      </c>
      <c r="H8" s="75">
        <v>4500</v>
      </c>
      <c r="I8" s="30">
        <f>G8*H8</f>
        <v>4500</v>
      </c>
      <c r="J8" s="30">
        <f>Table15[[#This Row],[ELIGIBILE - B - Contribuţia proprie - lei]]+Table15[[#This Row],[ELIGIBILE - C - Contribuţia atrasă - lei]]+Table15[[#This Row],[ELIGIBILE - D - Finanţarea nerambursabilă  - lei      (A-B-C)]]</f>
        <v>4500</v>
      </c>
      <c r="K8" s="75"/>
      <c r="L8" s="75"/>
      <c r="M8" s="75">
        <v>4500</v>
      </c>
      <c r="N8" s="75"/>
      <c r="O8" s="10">
        <f>I8-K8-L8-M8-N8</f>
        <v>0</v>
      </c>
    </row>
    <row r="9" spans="1:15" ht="30" x14ac:dyDescent="0.25">
      <c r="A9" s="7">
        <v>3</v>
      </c>
      <c r="B9" s="72" t="s">
        <v>54</v>
      </c>
      <c r="C9" s="73" t="s">
        <v>15</v>
      </c>
      <c r="D9" s="72" t="s">
        <v>14</v>
      </c>
      <c r="E9" s="72" t="s">
        <v>76</v>
      </c>
      <c r="F9" s="74" t="s">
        <v>69</v>
      </c>
      <c r="G9" s="75">
        <v>1</v>
      </c>
      <c r="H9" s="75">
        <v>1500</v>
      </c>
      <c r="I9" s="30">
        <f t="shared" si="1"/>
        <v>1500</v>
      </c>
      <c r="J9" s="30">
        <f>Table15[[#This Row],[ELIGIBILE - B - Contribuţia proprie - lei]]+Table15[[#This Row],[ELIGIBILE - C - Contribuţia atrasă - lei]]+Table15[[#This Row],[ELIGIBILE - D - Finanţarea nerambursabilă  - lei      (A-B-C)]]</f>
        <v>1500</v>
      </c>
      <c r="K9" s="75"/>
      <c r="L9" s="75"/>
      <c r="M9" s="75">
        <v>1500</v>
      </c>
      <c r="N9" s="75"/>
      <c r="O9" s="10">
        <f t="shared" ref="O9:O15" si="3">I9-K9-L9-M9-N9</f>
        <v>0</v>
      </c>
    </row>
    <row r="10" spans="1:15" ht="30" x14ac:dyDescent="0.25">
      <c r="A10" s="7">
        <v>4</v>
      </c>
      <c r="B10" s="72" t="s">
        <v>54</v>
      </c>
      <c r="C10" s="73" t="s">
        <v>88</v>
      </c>
      <c r="D10" s="72" t="s">
        <v>86</v>
      </c>
      <c r="E10" s="72" t="s">
        <v>73</v>
      </c>
      <c r="F10" s="74" t="s">
        <v>74</v>
      </c>
      <c r="G10" s="75">
        <v>10</v>
      </c>
      <c r="H10" s="75">
        <v>200</v>
      </c>
      <c r="I10" s="30">
        <f t="shared" si="1"/>
        <v>2000</v>
      </c>
      <c r="J10" s="30">
        <f>Table15[[#This Row],[ELIGIBILE - B - Contribuţia proprie - lei]]+Table15[[#This Row],[ELIGIBILE - C - Contribuţia atrasă - lei]]+Table15[[#This Row],[ELIGIBILE - D - Finanţarea nerambursabilă  - lei      (A-B-C)]]</f>
        <v>2000</v>
      </c>
      <c r="K10" s="75"/>
      <c r="L10" s="75"/>
      <c r="M10" s="75">
        <v>2000</v>
      </c>
      <c r="N10" s="75"/>
      <c r="O10" s="10">
        <f t="shared" si="3"/>
        <v>0</v>
      </c>
    </row>
    <row r="11" spans="1:15" x14ac:dyDescent="0.25">
      <c r="A11" s="28">
        <v>5</v>
      </c>
      <c r="B11" s="72" t="s">
        <v>52</v>
      </c>
      <c r="C11" s="73" t="s">
        <v>88</v>
      </c>
      <c r="D11" s="72" t="s">
        <v>87</v>
      </c>
      <c r="E11" s="72" t="s">
        <v>93</v>
      </c>
      <c r="F11" s="74" t="s">
        <v>75</v>
      </c>
      <c r="G11" s="75">
        <v>20</v>
      </c>
      <c r="H11" s="75">
        <v>6</v>
      </c>
      <c r="I11" s="30">
        <f t="shared" si="1"/>
        <v>120</v>
      </c>
      <c r="J11" s="30">
        <f>Table15[[#This Row],[ELIGIBILE - B - Contribuţia proprie - lei]]+Table15[[#This Row],[ELIGIBILE - C - Contribuţia atrasă - lei]]+Table15[[#This Row],[ELIGIBILE - D - Finanţarea nerambursabilă  - lei      (A-B-C)]]</f>
        <v>120</v>
      </c>
      <c r="K11" s="75">
        <v>120</v>
      </c>
      <c r="L11" s="75"/>
      <c r="M11" s="75"/>
      <c r="N11" s="75"/>
      <c r="O11" s="10">
        <f t="shared" si="3"/>
        <v>0</v>
      </c>
    </row>
    <row r="12" spans="1:15" ht="30" x14ac:dyDescent="0.25">
      <c r="A12" s="7">
        <v>6</v>
      </c>
      <c r="B12" s="72" t="s">
        <v>60</v>
      </c>
      <c r="C12" s="73" t="s">
        <v>89</v>
      </c>
      <c r="D12" s="72" t="s">
        <v>90</v>
      </c>
      <c r="E12" s="72" t="s">
        <v>47</v>
      </c>
      <c r="F12" s="74" t="s">
        <v>70</v>
      </c>
      <c r="G12" s="75">
        <v>100</v>
      </c>
      <c r="H12" s="75">
        <v>5</v>
      </c>
      <c r="I12" s="30">
        <f t="shared" si="1"/>
        <v>500</v>
      </c>
      <c r="J12" s="30">
        <f>Table15[[#This Row],[ELIGIBILE - B - Contribuţia proprie - lei]]+Table15[[#This Row],[ELIGIBILE - C - Contribuţia atrasă - lei]]+Table15[[#This Row],[ELIGIBILE - D - Finanţarea nerambursabilă  - lei      (A-B-C)]]</f>
        <v>500</v>
      </c>
      <c r="K12" s="75">
        <v>500</v>
      </c>
      <c r="L12" s="75"/>
      <c r="M12" s="75"/>
      <c r="N12" s="75"/>
      <c r="O12" s="10">
        <f t="shared" si="3"/>
        <v>0</v>
      </c>
    </row>
    <row r="13" spans="1:15" ht="45" x14ac:dyDescent="0.25">
      <c r="A13" s="7">
        <v>7</v>
      </c>
      <c r="B13" s="72" t="s">
        <v>60</v>
      </c>
      <c r="C13" s="73" t="s">
        <v>89</v>
      </c>
      <c r="D13" s="72" t="s">
        <v>91</v>
      </c>
      <c r="E13" s="72" t="s">
        <v>77</v>
      </c>
      <c r="F13" s="74" t="s">
        <v>69</v>
      </c>
      <c r="G13" s="75">
        <v>1</v>
      </c>
      <c r="H13" s="75">
        <v>1000</v>
      </c>
      <c r="I13" s="30">
        <f t="shared" si="1"/>
        <v>1000</v>
      </c>
      <c r="J13" s="30">
        <f>Table15[[#This Row],[ELIGIBILE - B - Contribuţia proprie - lei]]+Table15[[#This Row],[ELIGIBILE - C - Contribuţia atrasă - lei]]+Table15[[#This Row],[ELIGIBILE - D - Finanţarea nerambursabilă  - lei      (A-B-C)]]</f>
        <v>1000</v>
      </c>
      <c r="K13" s="75">
        <v>1000</v>
      </c>
      <c r="L13" s="75"/>
      <c r="M13" s="75"/>
      <c r="N13" s="75"/>
      <c r="O13" s="10">
        <f t="shared" si="3"/>
        <v>0</v>
      </c>
    </row>
    <row r="14" spans="1:15" ht="45" x14ac:dyDescent="0.25">
      <c r="A14" s="28">
        <v>8</v>
      </c>
      <c r="B14" s="72" t="s">
        <v>48</v>
      </c>
      <c r="C14" s="73" t="s">
        <v>89</v>
      </c>
      <c r="D14" s="72" t="s">
        <v>91</v>
      </c>
      <c r="E14" s="72" t="s">
        <v>80</v>
      </c>
      <c r="F14" s="74" t="s">
        <v>70</v>
      </c>
      <c r="G14" s="75">
        <v>5</v>
      </c>
      <c r="H14" s="75">
        <v>200</v>
      </c>
      <c r="I14" s="30">
        <f t="shared" si="1"/>
        <v>1000</v>
      </c>
      <c r="J14" s="30">
        <f>Table15[[#This Row],[ELIGIBILE - B - Contribuţia proprie - lei]]+Table15[[#This Row],[ELIGIBILE - C - Contribuţia atrasă - lei]]+Table15[[#This Row],[ELIGIBILE - D - Finanţarea nerambursabilă  - lei      (A-B-C)]]</f>
        <v>1000</v>
      </c>
      <c r="K14" s="75">
        <v>1000</v>
      </c>
      <c r="L14" s="75"/>
      <c r="M14" s="75"/>
      <c r="N14" s="75"/>
      <c r="O14" s="10">
        <f t="shared" si="3"/>
        <v>0</v>
      </c>
    </row>
    <row r="15" spans="1:15" ht="45" x14ac:dyDescent="0.25">
      <c r="A15" s="7">
        <v>9</v>
      </c>
      <c r="B15" s="72" t="s">
        <v>50</v>
      </c>
      <c r="C15" s="73" t="s">
        <v>89</v>
      </c>
      <c r="D15" s="72" t="s">
        <v>91</v>
      </c>
      <c r="E15" s="72" t="s">
        <v>78</v>
      </c>
      <c r="F15" s="74" t="s">
        <v>79</v>
      </c>
      <c r="G15" s="75">
        <v>50</v>
      </c>
      <c r="H15" s="75">
        <v>15</v>
      </c>
      <c r="I15" s="30">
        <f t="shared" si="1"/>
        <v>750</v>
      </c>
      <c r="J15" s="30">
        <f>Table15[[#This Row],[ELIGIBILE - B - Contribuţia proprie - lei]]+Table15[[#This Row],[ELIGIBILE - C - Contribuţia atrasă - lei]]+Table15[[#This Row],[ELIGIBILE - D - Finanţarea nerambursabilă  - lei      (A-B-C)]]</f>
        <v>750</v>
      </c>
      <c r="K15" s="75">
        <v>750</v>
      </c>
      <c r="L15" s="75"/>
      <c r="M15" s="75"/>
      <c r="N15" s="75"/>
      <c r="O15" s="10">
        <f t="shared" si="3"/>
        <v>0</v>
      </c>
    </row>
  </sheetData>
  <conditionalFormatting sqref="O1:O5 O7:O1048576">
    <cfRule type="cellIs" dxfId="23" priority="4" operator="notEqual">
      <formula>0</formula>
    </cfRule>
  </conditionalFormatting>
  <conditionalFormatting sqref="O6">
    <cfRule type="cellIs" dxfId="22" priority="3" operator="notEqual">
      <formula>0</formula>
    </cfRule>
  </conditionalFormatting>
  <conditionalFormatting sqref="M2">
    <cfRule type="cellIs" dxfId="21" priority="2" operator="greaterThanOrEqual">
      <formula>80.01</formula>
    </cfRule>
  </conditionalFormatting>
  <dataValidations count="5">
    <dataValidation operator="lessThanOrEqual" allowBlank="1" showInputMessage="1" showErrorMessage="1" sqref="I4:I1048576" xr:uid="{00000000-0002-0000-0200-000000000000}"/>
    <dataValidation type="decimal" operator="lessThanOrEqual" allowBlank="1" showInputMessage="1" showErrorMessage="1" sqref="H6:H1048576" xr:uid="{00000000-0002-0000-0200-000001000000}">
      <formula1>45000</formula1>
    </dataValidation>
    <dataValidation allowBlank="1" showInputMessage="1" showErrorMessage="1" promptTitle="OBLIGATORIU!" prompt="Selecati o subcategorie daca ati selectat categorie de chetuiala urmata de (*) in coloana alaturata (din stanga). _x000a_" sqref="E1:E1048576" xr:uid="{00000000-0002-0000-0200-000002000000}"/>
    <dataValidation allowBlank="1" showInputMessage="1" showErrorMessage="1" promptTitle="ATENTIE!" prompt="Corelati coloana Eligibil/ neeligibil cu finantarea nerambursabila solicitata, astfel:_x000a_*CJBv ≥ 0 lei - pentru ELIGIBIL;  _x000a_**CJBv = 0 lei - pentru NEELIGIBIL" sqref="J7:J15 M6:N1048576" xr:uid="{00000000-0002-0000-0200-000003000000}"/>
    <dataValidation allowBlank="1" sqref="O6 H2:I3" xr:uid="{00000000-0002-0000-0200-000004000000}"/>
  </dataValidation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>
    <oddHeader>&amp;R&amp;"-,Bold"Anexa 1.2.a&amp;"-,Regular"
(parte integrantă a contractului de finanțare)</oddHeader>
    <oddFooter>&amp;CNume, Prenume, semnatura:
______________________________________________________________________________&amp;R&amp;P / &amp;N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EB42FE76-E152-42E1-8105-E664FD2DF4D2}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TrafficLights1" iconId="0"/>
              <x14:cfIcon iconSet="NoIcons" iconId="0"/>
              <x14:cfIcon iconSet="NoIcons" iconId="0"/>
            </x14:iconSet>
          </x14:cfRule>
          <xm:sqref>M2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Atentie" error="Alege o subcategorie de cheltuiala!" promptTitle="OBLIGATORIU!" prompt="Selecati o subcategorie daca ati selectat categorie de chetuiala urmata de (*) in coloana alaturata (din stanga). _x000a_" xr:uid="{00000000-0002-0000-0200-000005000000}">
          <x14:formula1>
            <xm:f>'Categorii cheltuieli'!$B$2:$B$18</xm:f>
          </x14:formula1>
          <xm:sqref>D1:D1048576</xm:sqref>
        </x14:dataValidation>
        <x14:dataValidation type="list" allowBlank="1" showInputMessage="1" showErrorMessage="1" error="NU a fost selectata o categorie de cheltuala" promptTitle="OBLIGATORIU!" prompt="Selectati o categorie de cheltuiala!" xr:uid="{00000000-0002-0000-0200-000006000000}">
          <x14:formula1>
            <xm:f>'Categorii cheltuieli'!$A$2:$A$8</xm:f>
          </x14:formula1>
          <xm:sqref>C1:C1048576</xm:sqref>
        </x14:dataValidation>
        <x14:dataValidation type="list" allowBlank="1" showInputMessage="1" showErrorMessage="1" errorTitle="Eroare" error="Alege activitatea (A1... A20)" promptTitle="OBLIGATORIU!" prompt="Puteti completa astfel:_x000a_1.Alegeti din lista activitatea; " xr:uid="{00000000-0002-0000-0200-000007000000}">
          <x14:formula1>
            <xm:f>'Categorii cheltuieli'!$C$1:$C$20</xm:f>
          </x14:formula1>
          <xm:sqref>B1:B1048576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zoomScale="145" zoomScaleNormal="145" workbookViewId="0">
      <selection activeCell="E7" sqref="E7"/>
    </sheetView>
  </sheetViews>
  <sheetFormatPr defaultRowHeight="15" x14ac:dyDescent="0.25"/>
  <cols>
    <col min="1" max="1" width="28.140625" customWidth="1"/>
    <col min="2" max="2" width="26.140625" customWidth="1"/>
    <col min="3" max="3" width="11.28515625" customWidth="1"/>
  </cols>
  <sheetData>
    <row r="1" spans="1:3" x14ac:dyDescent="0.25">
      <c r="A1" s="2" t="s">
        <v>13</v>
      </c>
      <c r="B1" s="2" t="s">
        <v>36</v>
      </c>
      <c r="C1" t="s">
        <v>48</v>
      </c>
    </row>
    <row r="2" spans="1:3" ht="45" x14ac:dyDescent="0.25">
      <c r="A2" s="4" t="s">
        <v>15</v>
      </c>
      <c r="B2" s="4" t="s">
        <v>85</v>
      </c>
      <c r="C2" t="s">
        <v>49</v>
      </c>
    </row>
    <row r="3" spans="1:3" x14ac:dyDescent="0.25">
      <c r="A3" s="5" t="s">
        <v>88</v>
      </c>
      <c r="B3" s="4" t="s">
        <v>14</v>
      </c>
      <c r="C3" t="s">
        <v>50</v>
      </c>
    </row>
    <row r="4" spans="1:3" x14ac:dyDescent="0.25">
      <c r="A4" s="6" t="s">
        <v>89</v>
      </c>
      <c r="B4" s="5" t="s">
        <v>86</v>
      </c>
      <c r="C4" t="s">
        <v>51</v>
      </c>
    </row>
    <row r="5" spans="1:3" x14ac:dyDescent="0.25">
      <c r="A5" s="1"/>
      <c r="B5" s="5" t="s">
        <v>87</v>
      </c>
      <c r="C5" t="s">
        <v>52</v>
      </c>
    </row>
    <row r="6" spans="1:3" x14ac:dyDescent="0.25">
      <c r="A6" s="91"/>
      <c r="B6" s="90" t="s">
        <v>90</v>
      </c>
      <c r="C6" t="s">
        <v>53</v>
      </c>
    </row>
    <row r="7" spans="1:3" ht="30" x14ac:dyDescent="0.25">
      <c r="A7" s="91"/>
      <c r="B7" s="90" t="s">
        <v>91</v>
      </c>
      <c r="C7" t="s">
        <v>54</v>
      </c>
    </row>
    <row r="8" spans="1:3" x14ac:dyDescent="0.25">
      <c r="A8" s="89"/>
      <c r="C8" t="s">
        <v>55</v>
      </c>
    </row>
    <row r="9" spans="1:3" x14ac:dyDescent="0.25">
      <c r="A9" s="89"/>
      <c r="B9" s="85"/>
      <c r="C9" t="s">
        <v>56</v>
      </c>
    </row>
    <row r="10" spans="1:3" x14ac:dyDescent="0.25">
      <c r="B10" s="86"/>
      <c r="C10" t="s">
        <v>58</v>
      </c>
    </row>
    <row r="11" spans="1:3" x14ac:dyDescent="0.25">
      <c r="B11" s="86"/>
      <c r="C11" t="s">
        <v>59</v>
      </c>
    </row>
    <row r="12" spans="1:3" x14ac:dyDescent="0.25">
      <c r="A12" s="1"/>
      <c r="B12" s="86"/>
      <c r="C12" t="s">
        <v>60</v>
      </c>
    </row>
    <row r="13" spans="1:3" x14ac:dyDescent="0.25">
      <c r="B13" s="86"/>
      <c r="C13" t="s">
        <v>61</v>
      </c>
    </row>
    <row r="14" spans="1:3" x14ac:dyDescent="0.25">
      <c r="B14" s="86"/>
      <c r="C14" t="s">
        <v>62</v>
      </c>
    </row>
    <row r="15" spans="1:3" x14ac:dyDescent="0.25">
      <c r="B15" s="87"/>
      <c r="C15" t="s">
        <v>63</v>
      </c>
    </row>
    <row r="16" spans="1:3" x14ac:dyDescent="0.25">
      <c r="B16" s="88"/>
      <c r="C16" t="s">
        <v>64</v>
      </c>
    </row>
    <row r="17" spans="1:3" x14ac:dyDescent="0.25">
      <c r="B17" s="89"/>
      <c r="C17" t="s">
        <v>65</v>
      </c>
    </row>
    <row r="18" spans="1:3" x14ac:dyDescent="0.25">
      <c r="B18" s="89"/>
      <c r="C18" t="s">
        <v>66</v>
      </c>
    </row>
    <row r="19" spans="1:3" x14ac:dyDescent="0.25">
      <c r="B19" s="86"/>
      <c r="C19" t="s">
        <v>67</v>
      </c>
    </row>
    <row r="20" spans="1:3" x14ac:dyDescent="0.25">
      <c r="A20" s="1"/>
      <c r="B20" s="86"/>
      <c r="C20" t="s">
        <v>68</v>
      </c>
    </row>
  </sheetData>
  <sheetProtection formatCells="0" formatColumns="0" formatRows="0" insertColumns="0" insertRows="0" insertHyperlinks="0" deleteColumns="0" deleteRows="0" sort="0" autoFilter="0" pivotTables="0"/>
  <phoneticPr fontId="39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Anexa 1.2.a - Buget</vt:lpstr>
      <vt:lpstr>Anexa 1.2.b - Indicatori</vt:lpstr>
      <vt:lpstr>Buget DEMO &amp; Instructiuni 2022</vt:lpstr>
      <vt:lpstr>Categorii cheltuieli</vt:lpstr>
      <vt:lpstr>'Anexa 1.2.a - Buget'!Print_Titles</vt:lpstr>
      <vt:lpstr>'Buget DEMO &amp; Instructiuni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Nicoleta Iures</cp:lastModifiedBy>
  <cp:lastPrinted>2020-01-17T07:56:13Z</cp:lastPrinted>
  <dcterms:created xsi:type="dcterms:W3CDTF">2016-09-16T07:55:59Z</dcterms:created>
  <dcterms:modified xsi:type="dcterms:W3CDTF">2022-01-04T10:21:22Z</dcterms:modified>
</cp:coreProperties>
</file>