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/>
  <mc:AlternateContent xmlns:mc="http://schemas.openxmlformats.org/markup-compatibility/2006">
    <mc:Choice Requires="x15">
      <x15ac:absPath xmlns:x15ac="http://schemas.microsoft.com/office/spreadsheetml/2010/11/ac" url="\\fileserver2\share2\Proiecte Culturale\2020\Ghid cultura privat 2020 word\"/>
    </mc:Choice>
  </mc:AlternateContent>
  <xr:revisionPtr revIDLastSave="0" documentId="13_ncr:1_{AA5BB54E-C446-420D-A05B-0B03D9DF6AB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Decont Cultura 2020" sheetId="15" r:id="rId1"/>
    <sheet name="Categorii cheltuieli" sheetId="14" r:id="rId2"/>
    <sheet name="Demo DECONT &amp; Instructiuni 2020" sheetId="17" r:id="rId3"/>
  </sheets>
  <externalReferences>
    <externalReference r:id="rId4"/>
  </externalReferences>
  <definedNames>
    <definedName name="_xlnm._FilterDatabase" localSheetId="0" hidden="1">'Decont Cultura 2020'!$A$9:$M$36</definedName>
    <definedName name="_xlnm._FilterDatabase" localSheetId="2" hidden="1">'Demo DECONT &amp; Instructiuni 2020'!$A$9:$M$36</definedName>
    <definedName name="_xlnm.Print_Titles" localSheetId="0">'Decont Cultura 2020'!$8:$8</definedName>
    <definedName name="_xlnm.Print_Titles" localSheetId="2">'Demo DECONT &amp; Instructiuni 2020'!$8:$8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36" i="17" l="1"/>
  <c r="O35" i="17"/>
  <c r="O34" i="17"/>
  <c r="O33" i="17"/>
  <c r="O32" i="17"/>
  <c r="O31" i="17"/>
  <c r="O30" i="17"/>
  <c r="O29" i="17"/>
  <c r="O28" i="17"/>
  <c r="O27" i="17"/>
  <c r="O26" i="17"/>
  <c r="O25" i="17"/>
  <c r="O24" i="17"/>
  <c r="O23" i="17"/>
  <c r="O22" i="17"/>
  <c r="O21" i="17"/>
  <c r="O20" i="17"/>
  <c r="O19" i="17"/>
  <c r="O18" i="17"/>
  <c r="O17" i="17"/>
  <c r="O16" i="17"/>
  <c r="O15" i="17"/>
  <c r="O14" i="17"/>
  <c r="S13" i="17"/>
  <c r="O13" i="17"/>
  <c r="S12" i="17"/>
  <c r="S17" i="17" s="1"/>
  <c r="T17" i="17" s="1"/>
  <c r="U17" i="17" s="1"/>
  <c r="O12" i="17"/>
  <c r="S11" i="17"/>
  <c r="S16" i="17" s="1"/>
  <c r="T16" i="17" s="1"/>
  <c r="U16" i="17" s="1"/>
  <c r="O11" i="17"/>
  <c r="S10" i="17"/>
  <c r="S15" i="17" s="1"/>
  <c r="T15" i="17" s="1"/>
  <c r="U15" i="17" s="1"/>
  <c r="O10" i="17"/>
  <c r="O9" i="17"/>
  <c r="V7" i="17"/>
  <c r="L5" i="17"/>
  <c r="J5" i="17"/>
  <c r="U4" i="17" s="1"/>
  <c r="I5" i="17"/>
  <c r="N4" i="17"/>
  <c r="M4" i="17"/>
  <c r="L4" i="17"/>
  <c r="K4" i="17"/>
  <c r="J4" i="17"/>
  <c r="I4" i="17"/>
  <c r="H4" i="17"/>
  <c r="U3" i="17"/>
  <c r="T3" i="17"/>
  <c r="S3" i="17" s="1"/>
  <c r="I3" i="17"/>
  <c r="U2" i="17"/>
  <c r="S2" i="17" s="1"/>
  <c r="T2" i="17"/>
  <c r="I2" i="17"/>
  <c r="H2" i="17"/>
  <c r="J6" i="17" l="1"/>
  <c r="T4" i="17"/>
  <c r="S4" i="17" s="1"/>
  <c r="I2" i="15"/>
  <c r="H2" i="15" s="1"/>
  <c r="I3" i="15"/>
  <c r="H4" i="15"/>
  <c r="N4" i="15"/>
  <c r="O16" i="15"/>
  <c r="O17" i="15"/>
  <c r="O18" i="15"/>
  <c r="O19" i="15"/>
  <c r="O20" i="15"/>
  <c r="O21" i="15"/>
  <c r="O22" i="15"/>
  <c r="O23" i="15"/>
  <c r="O24" i="15"/>
  <c r="O25" i="15"/>
  <c r="O26" i="15"/>
  <c r="O27" i="15"/>
  <c r="O28" i="15"/>
  <c r="O29" i="15"/>
  <c r="O30" i="15"/>
  <c r="O31" i="15"/>
  <c r="O32" i="15"/>
  <c r="O33" i="15"/>
  <c r="O34" i="15"/>
  <c r="O35" i="15"/>
  <c r="O36" i="15"/>
  <c r="U5" i="17" l="1"/>
  <c r="T5" i="17"/>
  <c r="S5" i="17" s="1"/>
  <c r="L6" i="17"/>
  <c r="I6" i="17" s="1"/>
  <c r="B16" i="14"/>
  <c r="B15" i="14"/>
  <c r="B9" i="14"/>
  <c r="S12" i="15" l="1"/>
  <c r="M4" i="15" l="1"/>
  <c r="L4" i="15"/>
  <c r="K4" i="15"/>
  <c r="J4" i="15"/>
  <c r="I4" i="15"/>
  <c r="J6" i="15" l="1"/>
  <c r="J5" i="15"/>
  <c r="T3" i="15"/>
  <c r="U3" i="15"/>
  <c r="U2" i="15"/>
  <c r="T2" i="15"/>
  <c r="V7" i="15"/>
  <c r="L6" i="15" l="1"/>
  <c r="I6" i="15" s="1"/>
  <c r="S2" i="15"/>
  <c r="S3" i="15"/>
  <c r="S11" i="15"/>
  <c r="S10" i="15"/>
  <c r="S15" i="15" s="1"/>
  <c r="S13" i="15" l="1"/>
  <c r="S17" i="15" l="1"/>
  <c r="S16" i="15"/>
  <c r="L5" i="15"/>
  <c r="I5" i="15" s="1"/>
  <c r="T4" i="15" l="1"/>
  <c r="O11" i="15"/>
  <c r="O15" i="15"/>
  <c r="O9" i="15"/>
  <c r="O10" i="15"/>
  <c r="O12" i="15"/>
  <c r="O13" i="15"/>
  <c r="O14" i="15"/>
  <c r="U4" i="15" l="1"/>
  <c r="T16" i="15" l="1"/>
  <c r="U16" i="15" s="1"/>
  <c r="S4" i="15"/>
  <c r="T17" i="15" l="1"/>
  <c r="U17" i="15" s="1"/>
  <c r="T15" i="15"/>
  <c r="U15" i="15" s="1"/>
  <c r="T5" i="15"/>
  <c r="U5" i="15"/>
  <c r="S5" i="1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Negre Cornel</author>
  </authors>
  <commentList>
    <comment ref="G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din ELIGIBILE!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din ELIGIBILE!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Negre Cornel</author>
  </authors>
  <commentList>
    <comment ref="G3" authorId="0" shapeId="0" xr:uid="{BC99FBCF-0B2F-462C-AB29-289D5221B56D}">
      <text>
        <r>
          <rPr>
            <b/>
            <sz val="9"/>
            <color indexed="81"/>
            <rFont val="Tahoma"/>
            <family val="2"/>
          </rPr>
          <t>din ELIGIBILE!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5" authorId="0" shapeId="0" xr:uid="{7BF61D74-936B-4C51-9A19-0E0DCD69D662}">
      <text>
        <r>
          <rPr>
            <b/>
            <sz val="9"/>
            <color indexed="81"/>
            <rFont val="Tahoma"/>
            <family val="2"/>
          </rPr>
          <t>din ELIGIBILE!</t>
        </r>
      </text>
    </comment>
  </commentList>
</comments>
</file>

<file path=xl/sharedStrings.xml><?xml version="1.0" encoding="utf-8"?>
<sst xmlns="http://schemas.openxmlformats.org/spreadsheetml/2006/main" count="254" uniqueCount="118">
  <si>
    <t>Cofinanţare proprie</t>
  </si>
  <si>
    <t xml:space="preserve">Finanţare nerambursabilă </t>
  </si>
  <si>
    <t>Cheltuieli neeligibile</t>
  </si>
  <si>
    <t>Cheltuieli suplimentare</t>
  </si>
  <si>
    <t>Emitentul, Tip doc. plata (factura, bon etc.), Serie si Nr., Data</t>
  </si>
  <si>
    <t xml:space="preserve">Tip document plata (OP, bon etc.). Serie si Nr., Data platii </t>
  </si>
  <si>
    <t>TOTAL ELIGIBILE</t>
  </si>
  <si>
    <t>BUGET</t>
  </si>
  <si>
    <t xml:space="preserve">Recalculare </t>
  </si>
  <si>
    <t>Procent Buget</t>
  </si>
  <si>
    <t>Verificare pocent</t>
  </si>
  <si>
    <t>Categorie</t>
  </si>
  <si>
    <t>Subcategorie</t>
  </si>
  <si>
    <t>a. Cheltuieli de realizare(*)</t>
  </si>
  <si>
    <t>a.1. Premii</t>
  </si>
  <si>
    <t>b. Achiziţionarea de dotări</t>
  </si>
  <si>
    <t>a.2. Onorarii</t>
  </si>
  <si>
    <t>c. Cazare/transport(*)</t>
  </si>
  <si>
    <t xml:space="preserve">a.3.1. Materiale consumabile </t>
  </si>
  <si>
    <t>d. Alte cheltuieli specifice(*)</t>
  </si>
  <si>
    <t>a.3.2. Prestări de servicii</t>
  </si>
  <si>
    <t>e. Cheltuieli de masă(max 45 lei/pers/zi)</t>
  </si>
  <si>
    <t>a.3.3. Manag. Proiect - prestari servicii</t>
  </si>
  <si>
    <t xml:space="preserve">a.4. Închirieri de spaţii şi aparatură </t>
  </si>
  <si>
    <t>g. Cheltuieli de personal şi cheltuieli administrative(*)</t>
  </si>
  <si>
    <t xml:space="preserve">a.5. Costuri de producţie </t>
  </si>
  <si>
    <t>c.1. Cazarea</t>
  </si>
  <si>
    <t>c.2. Transport</t>
  </si>
  <si>
    <t>d.1. Studii, cercetări, consultanţă, seminarii, conferinţe, ateliere de lucru</t>
  </si>
  <si>
    <t xml:space="preserve">d.2. Tipărituri </t>
  </si>
  <si>
    <t xml:space="preserve">d.3. Acţiuni promoţionale şi de publicitate </t>
  </si>
  <si>
    <t>g.2. Cheltuieli administrative</t>
  </si>
  <si>
    <r>
      <t xml:space="preserve">Nr. Crt. </t>
    </r>
    <r>
      <rPr>
        <b/>
        <u/>
        <sz val="9"/>
        <color rgb="FFFF0000"/>
        <rFont val="Calibri"/>
        <family val="2"/>
        <scheme val="minor"/>
      </rPr>
      <t>(linia de buget)</t>
    </r>
  </si>
  <si>
    <t>Denumirea indicatorilor (categorii de cheltuieli)</t>
  </si>
  <si>
    <t>Subcategorii de cheltuieli:</t>
  </si>
  <si>
    <r>
      <rPr>
        <b/>
        <sz val="12"/>
        <rFont val="Calibri"/>
        <family val="2"/>
        <charset val="238"/>
        <scheme val="minor"/>
      </rPr>
      <t>ELIGIBILE -</t>
    </r>
    <r>
      <rPr>
        <b/>
        <sz val="12"/>
        <color rgb="FFFF0000"/>
        <rFont val="Calibri"/>
        <family val="2"/>
        <scheme val="minor"/>
      </rPr>
      <t xml:space="preserve"> A </t>
    </r>
    <r>
      <rPr>
        <b/>
        <sz val="12"/>
        <rFont val="Calibri"/>
        <family val="2"/>
        <charset val="238"/>
        <scheme val="minor"/>
      </rPr>
      <t xml:space="preserve">- </t>
    </r>
    <r>
      <rPr>
        <b/>
        <sz val="11"/>
        <rFont val="Calibri"/>
        <family val="2"/>
        <charset val="238"/>
        <scheme val="minor"/>
      </rPr>
      <t>TOTAL            (TVA inclus) - lei (B+C+D)</t>
    </r>
  </si>
  <si>
    <r>
      <rPr>
        <b/>
        <sz val="12"/>
        <rFont val="Calibri"/>
        <family val="2"/>
        <charset val="238"/>
        <scheme val="minor"/>
      </rPr>
      <t xml:space="preserve">ELIGIBILE - </t>
    </r>
    <r>
      <rPr>
        <b/>
        <sz val="12"/>
        <color rgb="FFFF0000"/>
        <rFont val="Calibri"/>
        <family val="2"/>
        <scheme val="minor"/>
      </rPr>
      <t>B</t>
    </r>
    <r>
      <rPr>
        <b/>
        <sz val="12"/>
        <rFont val="Calibri"/>
        <family val="2"/>
        <charset val="238"/>
        <scheme val="minor"/>
      </rPr>
      <t xml:space="preserve"> - </t>
    </r>
    <r>
      <rPr>
        <b/>
        <sz val="11"/>
        <rFont val="Calibri"/>
        <family val="2"/>
        <charset val="238"/>
        <scheme val="minor"/>
      </rPr>
      <t>Contribuţia proprie - lei</t>
    </r>
  </si>
  <si>
    <r>
      <rPr>
        <b/>
        <sz val="12"/>
        <rFont val="Calibri"/>
        <family val="2"/>
        <charset val="238"/>
        <scheme val="minor"/>
      </rPr>
      <t xml:space="preserve">ELIGIBILE - </t>
    </r>
    <r>
      <rPr>
        <b/>
        <sz val="12"/>
        <color rgb="FFFF0000"/>
        <rFont val="Calibri"/>
        <family val="2"/>
        <scheme val="minor"/>
      </rPr>
      <t xml:space="preserve">C </t>
    </r>
    <r>
      <rPr>
        <b/>
        <sz val="12"/>
        <rFont val="Calibri"/>
        <family val="2"/>
        <charset val="238"/>
        <scheme val="minor"/>
      </rPr>
      <t>-</t>
    </r>
    <r>
      <rPr>
        <b/>
        <sz val="11"/>
        <rFont val="Calibri"/>
        <family val="2"/>
        <charset val="238"/>
        <scheme val="minor"/>
      </rPr>
      <t xml:space="preserve"> Contribuţia atrasă - lei</t>
    </r>
  </si>
  <si>
    <r>
      <rPr>
        <b/>
        <sz val="12"/>
        <rFont val="Calibri"/>
        <family val="2"/>
        <charset val="238"/>
        <scheme val="minor"/>
      </rPr>
      <t xml:space="preserve">ELIGIBILE - </t>
    </r>
    <r>
      <rPr>
        <b/>
        <sz val="12"/>
        <color rgb="FFFF0000"/>
        <rFont val="Calibri"/>
        <family val="2"/>
        <scheme val="minor"/>
      </rPr>
      <t>D</t>
    </r>
    <r>
      <rPr>
        <b/>
        <sz val="12"/>
        <rFont val="Calibri"/>
        <family val="2"/>
        <charset val="238"/>
        <scheme val="minor"/>
      </rPr>
      <t xml:space="preserve"> -</t>
    </r>
    <r>
      <rPr>
        <b/>
        <sz val="11"/>
        <rFont val="Calibri"/>
        <family val="2"/>
        <charset val="238"/>
        <scheme val="minor"/>
      </rPr>
      <t xml:space="preserve"> Finanţarea nerambursabilă  - lei      </t>
    </r>
    <r>
      <rPr>
        <b/>
        <sz val="11"/>
        <color rgb="FFFF0000"/>
        <rFont val="Calibri"/>
        <family val="2"/>
        <scheme val="minor"/>
      </rPr>
      <t>(</t>
    </r>
    <r>
      <rPr>
        <b/>
        <sz val="12"/>
        <color rgb="FFFF0000"/>
        <rFont val="Calibri"/>
        <family val="2"/>
        <scheme val="minor"/>
      </rPr>
      <t>A-B-C)</t>
    </r>
  </si>
  <si>
    <r>
      <rPr>
        <b/>
        <sz val="12"/>
        <rFont val="Calibri"/>
        <family val="2"/>
        <charset val="238"/>
        <scheme val="minor"/>
      </rPr>
      <t xml:space="preserve">NEELIGIBILE - </t>
    </r>
    <r>
      <rPr>
        <b/>
        <sz val="12"/>
        <color rgb="FFFF0000"/>
        <rFont val="Calibri"/>
        <family val="2"/>
        <scheme val="minor"/>
      </rPr>
      <t>E</t>
    </r>
    <r>
      <rPr>
        <b/>
        <sz val="12"/>
        <rFont val="Calibri"/>
        <family val="2"/>
        <charset val="238"/>
        <scheme val="minor"/>
      </rPr>
      <t xml:space="preserve"> -</t>
    </r>
    <r>
      <rPr>
        <b/>
        <sz val="11"/>
        <rFont val="Calibri"/>
        <family val="2"/>
        <charset val="238"/>
        <scheme val="minor"/>
      </rPr>
      <t xml:space="preserve"> Cheltuieli neeligibile - lei                                </t>
    </r>
  </si>
  <si>
    <t>F - Cheltuieli suplimentare - lei</t>
  </si>
  <si>
    <r>
      <t>Verificare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scheme val="minor"/>
      </rPr>
      <t>(T-B-C-D-E-F) = 0</t>
    </r>
  </si>
  <si>
    <t>Cofinanţare atrasa</t>
  </si>
  <si>
    <t>Buget aprobat</t>
  </si>
  <si>
    <t>Transa finala</t>
  </si>
  <si>
    <t>Transa 1 avans</t>
  </si>
  <si>
    <t>Cofinanţare proprie + atrasa</t>
  </si>
  <si>
    <t>LEI / Procente</t>
  </si>
  <si>
    <t xml:space="preserve">Procent finantare contract </t>
  </si>
  <si>
    <t>Cheltuieli efectuate</t>
  </si>
  <si>
    <t>Procent finantare chetuieli</t>
  </si>
  <si>
    <t xml:space="preserve">a.3.3. Manag. Proiect </t>
  </si>
  <si>
    <t>g.2. Cheltuieli adm.</t>
  </si>
  <si>
    <t>Valori decont</t>
  </si>
  <si>
    <t>Conditii:</t>
  </si>
  <si>
    <t>b dotari</t>
  </si>
  <si>
    <t>b dotari ≤ 20%</t>
  </si>
  <si>
    <t>Valoare</t>
  </si>
  <si>
    <t>Diferenta fata de 20% din decont recalcula</t>
  </si>
  <si>
    <t>a33 + e+ g2 ≤ 20%</t>
  </si>
  <si>
    <t>e + g1+ g2 ≤ 20%</t>
  </si>
  <si>
    <t>pt. OK</t>
  </si>
  <si>
    <t>g.1. Cheltuieli de personal</t>
  </si>
  <si>
    <r>
      <t>T -</t>
    </r>
    <r>
      <rPr>
        <b/>
        <sz val="11"/>
        <rFont val="Calibri"/>
        <family val="2"/>
        <scheme val="minor"/>
      </rPr>
      <t xml:space="preserve"> Valoarea PLATITA (cu TVA Inclus)- lei </t>
    </r>
  </si>
  <si>
    <t xml:space="preserve">f. Diurnă 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</si>
  <si>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</si>
  <si>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</si>
  <si>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</si>
  <si>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</si>
  <si>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</si>
  <si>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</si>
  <si>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</si>
  <si>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</si>
  <si>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</si>
  <si>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</si>
  <si>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</si>
  <si>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</si>
  <si>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</si>
  <si>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</si>
  <si>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</si>
  <si>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</si>
  <si>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</si>
  <si>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</si>
  <si>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</si>
  <si>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</si>
  <si>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Activit.</t>
  </si>
  <si>
    <t>Detaliere cheltuiala</t>
  </si>
  <si>
    <t>artist 1 - drept de autor</t>
  </si>
  <si>
    <t>artist 2 - prestari servicii</t>
  </si>
  <si>
    <t>premiul 1</t>
  </si>
  <si>
    <t>premiu in obiecte</t>
  </si>
  <si>
    <t>hartie A4</t>
  </si>
  <si>
    <t>design grafic</t>
  </si>
  <si>
    <t>sonorizare</t>
  </si>
  <si>
    <t>spatiu expozitie</t>
  </si>
  <si>
    <t>simeza / costume / stand / paza / salubritate</t>
  </si>
  <si>
    <t>reflector</t>
  </si>
  <si>
    <t>5 camere x 2 nopti</t>
  </si>
  <si>
    <t>serviciu transport</t>
  </si>
  <si>
    <t xml:space="preserve">bilete avion / tren / microbuz </t>
  </si>
  <si>
    <t xml:space="preserve">auto personal </t>
  </si>
  <si>
    <t>consultanta - drept de autor</t>
  </si>
  <si>
    <t>consultanta - prestari servicii</t>
  </si>
  <si>
    <t>afise</t>
  </si>
  <si>
    <t>bilete</t>
  </si>
  <si>
    <t>publicitate outdoor</t>
  </si>
  <si>
    <t>spot radio / tv</t>
  </si>
  <si>
    <t>publicitate online</t>
  </si>
  <si>
    <t>masa (10 pers x 2 zile)</t>
  </si>
  <si>
    <t>diurna intern echipa (2 pers x 1 zi)</t>
  </si>
  <si>
    <t>diurna extern echipa (2 pers x 2 zile)</t>
  </si>
  <si>
    <t>salariu pers. 1</t>
  </si>
  <si>
    <t>salariu pers. 2</t>
  </si>
  <si>
    <t>consum gaz / elctricitate / internet</t>
  </si>
  <si>
    <t>SC Societate Comerciala SRL</t>
  </si>
  <si>
    <t>OP, 11.05.2020</t>
  </si>
  <si>
    <t>TOTAL CHELTUIELI</t>
  </si>
  <si>
    <t>Recalculare sume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</si>
</sst>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61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name val="Times New Roman"/>
      <family val="1"/>
    </font>
    <font>
      <b/>
      <sz val="11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8"/>
      <color theme="1"/>
      <name val="Calibri"/>
      <family val="2"/>
      <scheme val="minor"/>
    </font>
    <font>
      <b/>
      <u/>
      <sz val="9"/>
      <name val="Calibri"/>
      <family val="2"/>
      <charset val="238"/>
      <scheme val="minor"/>
    </font>
    <font>
      <b/>
      <u/>
      <sz val="9"/>
      <color rgb="FFFF0000"/>
      <name val="Calibri"/>
      <family val="2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2"/>
      <color rgb="FF9C65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00610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charset val="238"/>
      <scheme val="minor"/>
    </font>
    <font>
      <u/>
      <sz val="11"/>
      <color theme="1"/>
      <name val="Calibri"/>
      <scheme val="minor"/>
    </font>
    <font>
      <sz val="11"/>
      <color theme="1"/>
      <name val="Times New Roman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9">
    <xf numFmtId="0" fontId="0" fillId="0" borderId="0"/>
    <xf numFmtId="0" fontId="1" fillId="0" borderId="0"/>
    <xf numFmtId="0" fontId="6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10" applyNumberFormat="0" applyAlignment="0" applyProtection="0"/>
    <xf numFmtId="0" fontId="15" fillId="5" borderId="11" applyNumberFormat="0" applyAlignment="0" applyProtection="0"/>
    <xf numFmtId="0" fontId="30" fillId="7" borderId="0" applyNumberFormat="0" applyBorder="0" applyAlignment="0" applyProtection="0"/>
    <xf numFmtId="0" fontId="29" fillId="8" borderId="0" applyNumberFormat="0" applyBorder="0" applyAlignment="0" applyProtection="0"/>
    <xf numFmtId="0" fontId="7" fillId="9" borderId="0" applyNumberFormat="0" applyBorder="0" applyAlignment="0" applyProtection="0"/>
  </cellStyleXfs>
  <cellXfs count="77">
    <xf numFmtId="0" fontId="0" fillId="0" borderId="0" xfId="0"/>
    <xf numFmtId="0" fontId="2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 wrapText="1"/>
    </xf>
    <xf numFmtId="4" fontId="3" fillId="0" borderId="0" xfId="1" applyNumberFormat="1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horizontal="center" vertical="center"/>
    </xf>
    <xf numFmtId="0" fontId="1" fillId="0" borderId="7" xfId="1" applyBorder="1"/>
    <xf numFmtId="0" fontId="11" fillId="0" borderId="7" xfId="1" applyFont="1" applyBorder="1"/>
    <xf numFmtId="0" fontId="10" fillId="0" borderId="0" xfId="0" applyFont="1" applyAlignment="1">
      <alignment wrapText="1"/>
    </xf>
    <xf numFmtId="0" fontId="13" fillId="3" borderId="0" xfId="3" applyAlignment="1">
      <alignment wrapText="1"/>
    </xf>
    <xf numFmtId="0" fontId="0" fillId="0" borderId="0" xfId="0" applyAlignment="1">
      <alignment wrapText="1"/>
    </xf>
    <xf numFmtId="0" fontId="6" fillId="2" borderId="0" xfId="2" applyAlignment="1">
      <alignment wrapText="1"/>
    </xf>
    <xf numFmtId="0" fontId="14" fillId="4" borderId="10" xfId="4" applyAlignment="1">
      <alignment wrapText="1"/>
    </xf>
    <xf numFmtId="0" fontId="15" fillId="5" borderId="11" xfId="5" applyAlignment="1">
      <alignment wrapText="1"/>
    </xf>
    <xf numFmtId="0" fontId="16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NumberForma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4" fontId="18" fillId="0" borderId="0" xfId="0" applyNumberFormat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2" fillId="0" borderId="0" xfId="0" applyNumberFormat="1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center" vertical="center" wrapText="1"/>
    </xf>
    <xf numFmtId="4" fontId="22" fillId="0" borderId="0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4" fontId="0" fillId="0" borderId="0" xfId="0" applyNumberFormat="1" applyFill="1" applyBorder="1" applyAlignment="1">
      <alignment horizontal="center" vertical="center"/>
    </xf>
    <xf numFmtId="4" fontId="2" fillId="6" borderId="0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/>
    </xf>
    <xf numFmtId="4" fontId="23" fillId="0" borderId="0" xfId="0" applyNumberFormat="1" applyFont="1" applyFill="1" applyBorder="1" applyAlignment="1">
      <alignment horizontal="center" vertical="center" wrapText="1"/>
    </xf>
    <xf numFmtId="4" fontId="9" fillId="0" borderId="0" xfId="1" applyNumberFormat="1" applyFont="1" applyFill="1" applyBorder="1" applyAlignment="1">
      <alignment horizontal="center" vertical="center" wrapText="1"/>
    </xf>
    <xf numFmtId="4" fontId="2" fillId="0" borderId="0" xfId="1" applyNumberFormat="1" applyFont="1" applyFill="1" applyBorder="1" applyAlignment="1">
      <alignment horizontal="center" vertical="center" wrapText="1"/>
    </xf>
    <xf numFmtId="4" fontId="11" fillId="0" borderId="8" xfId="1" applyNumberFormat="1" applyFont="1" applyBorder="1" applyAlignment="1">
      <alignment horizontal="center" wrapText="1"/>
    </xf>
    <xf numFmtId="4" fontId="13" fillId="3" borderId="0" xfId="3" applyNumberFormat="1" applyBorder="1" applyAlignment="1">
      <alignment horizontal="center" vertical="center"/>
    </xf>
    <xf numFmtId="4" fontId="7" fillId="9" borderId="0" xfId="8" applyNumberFormat="1" applyBorder="1" applyAlignment="1">
      <alignment horizontal="center" vertical="center" wrapText="1"/>
    </xf>
    <xf numFmtId="4" fontId="11" fillId="0" borderId="1" xfId="1" applyNumberFormat="1" applyFont="1" applyBorder="1" applyAlignment="1">
      <alignment horizontal="left" vertical="center" wrapText="1"/>
    </xf>
    <xf numFmtId="4" fontId="1" fillId="0" borderId="2" xfId="1" applyNumberFormat="1" applyBorder="1" applyAlignment="1">
      <alignment horizontal="left" vertical="center" wrapText="1"/>
    </xf>
    <xf numFmtId="4" fontId="1" fillId="0" borderId="3" xfId="1" applyNumberFormat="1" applyBorder="1" applyAlignment="1">
      <alignment horizontal="left" vertical="center" wrapText="1"/>
    </xf>
    <xf numFmtId="4" fontId="11" fillId="0" borderId="4" xfId="1" applyNumberFormat="1" applyFont="1" applyBorder="1" applyAlignment="1">
      <alignment horizontal="left" vertical="center" wrapText="1"/>
    </xf>
    <xf numFmtId="4" fontId="1" fillId="0" borderId="5" xfId="1" applyNumberFormat="1" applyBorder="1" applyAlignment="1">
      <alignment horizontal="left" vertical="center" wrapText="1"/>
    </xf>
    <xf numFmtId="4" fontId="1" fillId="0" borderId="6" xfId="1" applyNumberFormat="1" applyBorder="1" applyAlignment="1">
      <alignment horizontal="left" vertical="center" wrapText="1"/>
    </xf>
    <xf numFmtId="4" fontId="12" fillId="0" borderId="1" xfId="1" applyNumberFormat="1" applyFont="1" applyBorder="1" applyAlignment="1">
      <alignment horizontal="left" vertical="center" wrapText="1"/>
    </xf>
    <xf numFmtId="4" fontId="12" fillId="0" borderId="2" xfId="1" applyNumberFormat="1" applyFont="1" applyBorder="1" applyAlignment="1">
      <alignment horizontal="left" vertical="center" wrapText="1"/>
    </xf>
    <xf numFmtId="4" fontId="12" fillId="0" borderId="4" xfId="1" applyNumberFormat="1" applyFont="1" applyBorder="1" applyAlignment="1">
      <alignment horizontal="left" vertical="center" wrapText="1"/>
    </xf>
    <xf numFmtId="4" fontId="12" fillId="0" borderId="5" xfId="1" applyNumberFormat="1" applyFont="1" applyBorder="1" applyAlignment="1">
      <alignment horizontal="left" vertical="center" wrapText="1"/>
    </xf>
    <xf numFmtId="4" fontId="12" fillId="0" borderId="6" xfId="1" applyNumberFormat="1" applyFont="1" applyBorder="1" applyAlignment="1">
      <alignment horizontal="left" vertical="center" wrapText="1"/>
    </xf>
    <xf numFmtId="4" fontId="1" fillId="0" borderId="1" xfId="1" applyNumberFormat="1" applyBorder="1" applyAlignment="1">
      <alignment horizontal="left" vertical="center" wrapText="1"/>
    </xf>
    <xf numFmtId="4" fontId="11" fillId="0" borderId="7" xfId="1" applyNumberFormat="1" applyFont="1" applyBorder="1" applyAlignment="1">
      <alignment horizontal="left" vertical="center" wrapText="1"/>
    </xf>
    <xf numFmtId="4" fontId="11" fillId="0" borderId="8" xfId="1" applyNumberFormat="1" applyFont="1" applyBorder="1" applyAlignment="1">
      <alignment horizontal="left" vertical="center" wrapText="1"/>
    </xf>
    <xf numFmtId="4" fontId="11" fillId="0" borderId="9" xfId="1" applyNumberFormat="1" applyFont="1" applyBorder="1" applyAlignment="1">
      <alignment horizontal="left" vertical="center" wrapText="1"/>
    </xf>
    <xf numFmtId="4" fontId="0" fillId="0" borderId="0" xfId="0" applyNumberFormat="1" applyFill="1" applyBorder="1" applyAlignment="1">
      <alignment horizontal="left" vertical="center" wrapText="1"/>
    </xf>
    <xf numFmtId="4" fontId="3" fillId="0" borderId="0" xfId="1" applyNumberFormat="1" applyFont="1" applyFill="1" applyBorder="1" applyAlignment="1">
      <alignment horizontal="left" vertical="center" wrapText="1"/>
    </xf>
    <xf numFmtId="4" fontId="9" fillId="0" borderId="0" xfId="1" applyNumberFormat="1" applyFont="1" applyFill="1" applyBorder="1" applyAlignment="1">
      <alignment vertical="center" wrapText="1"/>
    </xf>
    <xf numFmtId="4" fontId="13" fillId="3" borderId="0" xfId="3" applyNumberFormat="1" applyBorder="1" applyAlignment="1">
      <alignment horizontal="left" vertical="center" wrapText="1"/>
    </xf>
    <xf numFmtId="4" fontId="7" fillId="9" borderId="0" xfId="8" applyNumberFormat="1" applyBorder="1" applyAlignment="1">
      <alignment horizontal="left" vertical="center" wrapText="1"/>
    </xf>
    <xf numFmtId="0" fontId="13" fillId="3" borderId="0" xfId="3" applyBorder="1"/>
    <xf numFmtId="0" fontId="29" fillId="8" borderId="0" xfId="7" applyBorder="1"/>
    <xf numFmtId="0" fontId="6" fillId="2" borderId="0" xfId="2" applyBorder="1"/>
    <xf numFmtId="4" fontId="0" fillId="0" borderId="0" xfId="0" applyNumberFormat="1" applyFill="1" applyBorder="1" applyAlignment="1">
      <alignment vertical="center"/>
    </xf>
    <xf numFmtId="4" fontId="30" fillId="7" borderId="3" xfId="6" applyNumberFormat="1" applyBorder="1" applyAlignment="1">
      <alignment horizontal="left" vertical="center" wrapText="1"/>
    </xf>
    <xf numFmtId="0" fontId="11" fillId="0" borderId="8" xfId="1" applyFont="1" applyBorder="1"/>
    <xf numFmtId="0" fontId="0" fillId="0" borderId="9" xfId="0" applyFill="1" applyBorder="1" applyAlignment="1">
      <alignment vertical="center"/>
    </xf>
    <xf numFmtId="0" fontId="31" fillId="3" borderId="0" xfId="3" applyFont="1" applyBorder="1"/>
    <xf numFmtId="0" fontId="32" fillId="0" borderId="0" xfId="0" applyFont="1" applyFill="1" applyBorder="1" applyAlignment="1">
      <alignment vertical="center"/>
    </xf>
    <xf numFmtId="0" fontId="31" fillId="3" borderId="0" xfId="3" applyFont="1" applyBorder="1" applyAlignment="1">
      <alignment vertical="center"/>
    </xf>
    <xf numFmtId="0" fontId="33" fillId="2" borderId="0" xfId="2" applyFont="1" applyBorder="1" applyAlignment="1">
      <alignment wrapText="1"/>
    </xf>
    <xf numFmtId="0" fontId="0" fillId="0" borderId="0" xfId="0" applyAlignment="1" applyProtection="1">
      <alignment horizontal="left" vertical="center" wrapText="1"/>
      <protection locked="0"/>
    </xf>
    <xf numFmtId="0" fontId="36" fillId="0" borderId="0" xfId="0" applyFont="1" applyFill="1" applyBorder="1" applyAlignment="1">
      <alignment horizontal="center" vertical="center"/>
    </xf>
    <xf numFmtId="4" fontId="37" fillId="6" borderId="0" xfId="0" applyNumberFormat="1" applyFont="1" applyFill="1" applyBorder="1" applyAlignment="1">
      <alignment horizontal="center" vertical="center"/>
    </xf>
    <xf numFmtId="4" fontId="12" fillId="0" borderId="12" xfId="1" applyNumberFormat="1" applyFont="1" applyBorder="1" applyAlignment="1">
      <alignment horizontal="left" vertical="center" wrapText="1"/>
    </xf>
    <xf numFmtId="4" fontId="12" fillId="0" borderId="0" xfId="1" applyNumberFormat="1" applyFont="1" applyBorder="1" applyAlignment="1">
      <alignment horizontal="left" vertical="center" wrapText="1"/>
    </xf>
    <xf numFmtId="4" fontId="12" fillId="0" borderId="13" xfId="1" applyNumberFormat="1" applyFont="1" applyBorder="1" applyAlignment="1">
      <alignment horizontal="left" vertical="center" wrapText="1"/>
    </xf>
  </cellXfs>
  <cellStyles count="9">
    <cellStyle name="20% - Accent1" xfId="7" builtinId="30"/>
    <cellStyle name="Accent2" xfId="8" builtinId="33"/>
    <cellStyle name="Bad" xfId="6" builtinId="27"/>
    <cellStyle name="Calculation" xfId="4" builtinId="22"/>
    <cellStyle name="Check Cell" xfId="5" builtinId="23"/>
    <cellStyle name="Good" xfId="2" builtinId="26"/>
    <cellStyle name="Neutral" xfId="3" builtinId="28"/>
    <cellStyle name="Normal" xfId="0" builtinId="0"/>
    <cellStyle name="Normal 2" xfId="1" xr:uid="{00000000-0005-0000-0000-000008000000}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434340</xdr:colOff>
      <xdr:row>3</xdr:row>
      <xdr:rowOff>60960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0"/>
          <a:ext cx="4602480" cy="9601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Organizatia</a:t>
          </a:r>
          <a:r>
            <a:rPr lang="en-US" sz="1100"/>
            <a:t>:</a:t>
          </a:r>
          <a:r>
            <a:rPr lang="en-US" sz="1100" baseline="0"/>
            <a:t> ____________________________________</a:t>
          </a:r>
          <a:endParaRPr lang="en-US" sz="1200" b="1" baseline="0"/>
        </a:p>
        <a:p>
          <a:endParaRPr lang="ro-RO" sz="1200" b="1" baseline="0"/>
        </a:p>
        <a:p>
          <a:r>
            <a:rPr lang="en-US" sz="1200" b="1" baseline="0"/>
            <a:t>Nr. Contract _____  din ________</a:t>
          </a:r>
        </a:p>
        <a:p>
          <a:r>
            <a:rPr lang="en-US" sz="1200" b="1" baseline="0"/>
            <a:t>Titlul proiectului</a:t>
          </a:r>
          <a:r>
            <a:rPr lang="en-US" sz="1100" baseline="0"/>
            <a:t>: ___________________________________</a:t>
          </a:r>
          <a:endParaRPr lang="ro-R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434340</xdr:colOff>
      <xdr:row>3</xdr:row>
      <xdr:rowOff>60960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9970513-7D6E-438D-8479-AF5AE6E45E3B}"/>
            </a:ext>
          </a:extLst>
        </xdr:cNvPr>
        <xdr:cNvSpPr txBox="1"/>
      </xdr:nvSpPr>
      <xdr:spPr>
        <a:xfrm>
          <a:off x="0" y="0"/>
          <a:ext cx="5120640" cy="13849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Organizatia</a:t>
          </a:r>
          <a:r>
            <a:rPr lang="en-US" sz="1100"/>
            <a:t>:</a:t>
          </a:r>
          <a:r>
            <a:rPr lang="en-US" sz="1100" baseline="0"/>
            <a:t> ____________________________________</a:t>
          </a:r>
          <a:endParaRPr lang="en-US" sz="1200" b="1" baseline="0"/>
        </a:p>
        <a:p>
          <a:endParaRPr lang="ro-RO" sz="1200" b="1" baseline="0"/>
        </a:p>
        <a:p>
          <a:r>
            <a:rPr lang="en-US" sz="1200" b="1" baseline="0"/>
            <a:t>Nr. Contract _____  din ________</a:t>
          </a:r>
        </a:p>
        <a:p>
          <a:r>
            <a:rPr lang="en-US" sz="1200" b="1" baseline="0"/>
            <a:t>Titlul proiectului</a:t>
          </a:r>
          <a:r>
            <a:rPr lang="en-US" sz="1100" baseline="0"/>
            <a:t>: ___________________________________</a:t>
          </a:r>
          <a:endParaRPr lang="ro-RO" sz="1100"/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13</xdr:col>
      <xdr:colOff>191644</xdr:colOff>
      <xdr:row>48</xdr:row>
      <xdr:rowOff>53428</xdr:rowOff>
    </xdr:to>
    <xdr:sp macro="" textlink="">
      <xdr:nvSpPr>
        <xdr:cNvPr id="3" name="Rounded Rectangular Callout 2">
          <a:extLst>
            <a:ext uri="{FF2B5EF4-FFF2-40B4-BE49-F238E27FC236}">
              <a16:creationId xmlns:a16="http://schemas.microsoft.com/office/drawing/2014/main" id="{5D8AB13D-B100-4550-A2A9-4BCCE2FD0FA2}"/>
            </a:ext>
          </a:extLst>
        </xdr:cNvPr>
        <xdr:cNvSpPr/>
      </xdr:nvSpPr>
      <xdr:spPr>
        <a:xfrm>
          <a:off x="4687957" y="18834652"/>
          <a:ext cx="8217491" cy="1196428"/>
        </a:xfrm>
        <a:prstGeom prst="wedgeRoundRectCallout">
          <a:avLst>
            <a:gd name="adj1" fmla="val -86184"/>
            <a:gd name="adj2" fmla="val -6138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2000"/>
            <a:t>Atentie:</a:t>
          </a:r>
          <a:r>
            <a:rPr lang="en-US" sz="2000" baseline="0"/>
            <a:t> sumele din tabel sunt cu titlu de exemplu!</a:t>
          </a:r>
          <a:endParaRPr lang="ro-RO" sz="2000"/>
        </a:p>
      </xdr:txBody>
    </xdr:sp>
    <xdr:clientData/>
  </xdr:twoCellAnchor>
  <xdr:twoCellAnchor>
    <xdr:from>
      <xdr:col>0</xdr:col>
      <xdr:colOff>358588</xdr:colOff>
      <xdr:row>53</xdr:row>
      <xdr:rowOff>134471</xdr:rowOff>
    </xdr:from>
    <xdr:to>
      <xdr:col>9</xdr:col>
      <xdr:colOff>16958</xdr:colOff>
      <xdr:row>91</xdr:row>
      <xdr:rowOff>180982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B003753-DDD9-49EB-9250-2CFE32F785B9}"/>
            </a:ext>
          </a:extLst>
        </xdr:cNvPr>
        <xdr:cNvSpPr txBox="1"/>
      </xdr:nvSpPr>
      <xdr:spPr>
        <a:xfrm>
          <a:off x="358588" y="21078265"/>
          <a:ext cx="8701517" cy="728551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Instructiuni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endParaRPr lang="ro-RO">
            <a:effectLst/>
          </a:endParaRPr>
        </a:p>
        <a:p>
          <a:pPr algn="ctr"/>
          <a:r>
            <a:rPr lang="en-US" sz="1400" b="1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DECONTUL IN 3 PASI:</a:t>
          </a:r>
          <a:endParaRPr lang="ro-RO" sz="1400">
            <a:solidFill>
              <a:srgbClr val="FF0000"/>
            </a:solidFill>
            <a:effectLst/>
          </a:endParaRPr>
        </a:p>
        <a:p>
          <a:endParaRPr lang="en-US" sz="1100" b="1" u="sng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PASUL 1:</a:t>
          </a:r>
          <a:endParaRPr lang="ro-RO" sz="1400">
            <a:solidFill>
              <a:srgbClr val="FF0000"/>
            </a:solidFill>
            <a:effectLst/>
          </a:endParaRPr>
        </a:p>
        <a:p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Salveaza acest fisier pe calculatorul tau cu urmatoarea denumire 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</a:t>
          </a:r>
          <a:r>
            <a:rPr lang="en-US" sz="11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Nr.Contract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_201</a:t>
          </a:r>
          <a:r>
            <a:rPr lang="ro-R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.xls"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unde "Nr. Contract" - numarul contractului de finantare pentru acest proiect</a:t>
          </a:r>
          <a:endParaRPr lang="ro-RO">
            <a:effectLst/>
          </a:endParaRPr>
        </a:p>
        <a:p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(ex.: daca aveti contractul nr. 17.251 / 201</a:t>
          </a:r>
          <a:r>
            <a:rPr lang="ro-R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pentru proiectul dvs. fisierul va avea urmatoarea denumire dupa salvare: "17251_201</a:t>
          </a:r>
          <a:r>
            <a:rPr lang="ro-R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.xls")</a:t>
          </a:r>
        </a:p>
        <a:p>
          <a:endParaRPr lang="en-US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PASUL 2:</a:t>
          </a:r>
          <a:endParaRPr lang="ro-RO" sz="1400" b="1" u="sng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Citeste si urmeaza instructiunile de mai jos:</a:t>
          </a: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❶</a:t>
          </a:r>
          <a:r>
            <a:rPr lang="ro-R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</a:t>
          </a:r>
          <a:r>
            <a:rPr lang="ro-RO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se completeza de catre 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beneficiarul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contractului </a:t>
          </a:r>
          <a:r>
            <a:rPr lang="ro-RO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cu datele cerut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e: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denumirea sa / nr. de contract / titlul proiectului</a:t>
          </a:r>
        </a:p>
        <a:p>
          <a:r>
            <a:rPr lang="ro-RO" sz="1100" b="0"/>
            <a:t>❷</a:t>
          </a:r>
          <a:r>
            <a:rPr lang="en-US" sz="1100" b="0"/>
            <a:t> - se</a:t>
          </a:r>
          <a:r>
            <a:rPr lang="en-US" sz="1100" b="0" baseline="0"/>
            <a:t> completeaza de catre beneficiarul contractului cu sumele din bugetul aprobat, pentru fiecare categorie in parte precum si Total Eligibile</a:t>
          </a:r>
        </a:p>
        <a:p>
          <a:r>
            <a:rPr lang="en-US" sz="1100" b="0" baseline="0"/>
            <a:t>❸ - campuri care se calculeaza automat pe baza valorilor introduse de dumneavoastra (formule incluse)</a:t>
          </a:r>
        </a:p>
        <a:p>
          <a:endParaRPr lang="en-US" sz="1100" b="0" baseline="0"/>
        </a:p>
        <a:p>
          <a:r>
            <a:rPr lang="en-US" sz="1100" b="1" baseline="0">
              <a:solidFill>
                <a:sysClr val="windowText" lastClr="000000"/>
              </a:solidFill>
            </a:rPr>
            <a:t>INTRODUCEREA UNEI CIFRE IN COLOANA </a:t>
          </a:r>
          <a:r>
            <a:rPr lang="en-US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"Plata din linia de buget  nr.:"  SUB ULTIMUL RAND COMPLETAT GENEREAZA AUTOMAT O NOUA LINIE A CERERII DE RAMBURSARE!</a:t>
          </a:r>
          <a:endParaRPr lang="en-US" sz="1100" b="1" baseline="0">
            <a:solidFill>
              <a:sysClr val="windowText" lastClr="000000"/>
            </a:solidFill>
          </a:endParaRPr>
        </a:p>
        <a:p>
          <a:endParaRPr lang="ro-RO" sz="1100" b="0" baseline="0"/>
        </a:p>
        <a:p>
          <a:r>
            <a:rPr lang="ro-RO" sz="1100" b="1" baseline="0">
              <a:solidFill>
                <a:srgbClr val="FF0000"/>
              </a:solidFill>
            </a:rPr>
            <a:t>INTRODUCETI DATELE IN FORMULAR IN ORDINEA CRESCATOARE A LINIILOR DE BUGET!</a:t>
          </a:r>
          <a:endParaRPr lang="en-US" sz="1100" b="1" baseline="0">
            <a:solidFill>
              <a:srgbClr val="FF0000"/>
            </a:solidFill>
          </a:endParaRPr>
        </a:p>
        <a:p>
          <a:endParaRPr lang="ro-RO" sz="1100" b="0" baseline="0"/>
        </a:p>
        <a:p>
          <a:r>
            <a:rPr lang="en-US" sz="1100" b="0" baseline="0"/>
            <a:t>Completarea campurilor din formular (urmariti capul de tabel / denumirea coloanelor):</a:t>
          </a:r>
        </a:p>
        <a:p>
          <a:r>
            <a:rPr lang="en-US" sz="1100" b="0" baseline="0"/>
            <a:t>1. "Plata din linia de buget  nr.:" - notati din ce linie de buget a fost facuta plata;</a:t>
          </a:r>
        </a:p>
        <a:p>
          <a:r>
            <a:rPr lang="en-US" sz="1100" b="0" baseline="0"/>
            <a:t>2. "Acţiunea/ activitatea:";  "Categorie de cheltuieli" - se alege din lista (la fel ca la intocmirea bugetului)</a:t>
          </a:r>
        </a:p>
        <a:p>
          <a:r>
            <a:rPr lang="en-US" sz="1100" b="0" baseline="0"/>
            <a:t>3. "Emitentul, Tip doc. plata (factura, bon etc.), Serie si Nr., Data" si "Tip document plata (OP, bon etc.). Serie si Nr., Data platii" - completati datele solicitate in celula. Pentru decont urmariti cerintele din "Anexa 3. Cerinte decont sport";</a:t>
          </a:r>
        </a:p>
        <a:p>
          <a:r>
            <a:rPr lang="en-US" sz="1100" b="0" baseline="0"/>
            <a:t>4. "Valoarea PLATITA (cu TVA Inclus)- lei " = valoarea mentionata in factura, bon consum etc.</a:t>
          </a:r>
        </a:p>
        <a:p>
          <a:r>
            <a:rPr lang="en-US" sz="1100" b="0" baseline="0"/>
            <a:t>5. "A - ELIGIBILE - Cofinanţare proprie (lei); B - ELIGIBILE - Finanţare nerambursabilă (lei); C - NEELIGIBILE Cheltuieli neeligibile (lei)" - reprezinta valorile mentionate in bugetul aprobat pentru acea linie bugetara;</a:t>
          </a:r>
        </a:p>
        <a:p>
          <a:r>
            <a:rPr lang="en-US" sz="1100" b="0" baseline="0"/>
            <a:t>6. "D - Cheltuieli suplimentare - lei" - sume cheltuite in plus de beneficiarul contractului, neprevazute in bugetul aprobat.</a:t>
          </a:r>
        </a:p>
        <a:p>
          <a:r>
            <a:rPr lang="en-US" sz="1100" b="0" baseline="0"/>
            <a:t>7.  "VERIFICARE: Valoarea PLATITA - (A+B+C+D) = 0" - caseta de verificare pe linie. Pentru valori diferite de 0 (zero) celula va afisa culoarea rosie.</a:t>
          </a:r>
        </a:p>
        <a:p>
          <a:endParaRPr lang="en-US" sz="1100" b="0" baseline="0"/>
        </a:p>
        <a:p>
          <a:r>
            <a:rPr lang="en-US" sz="1400" b="1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PASUL 3:</a:t>
          </a:r>
          <a:endParaRPr lang="en-US" sz="1400" b="1" baseline="0">
            <a:solidFill>
              <a:srgbClr val="FF0000"/>
            </a:solidFill>
          </a:endParaRPr>
        </a:p>
        <a:p>
          <a:r>
            <a:rPr lang="en-US" sz="1100" b="1" baseline="0"/>
            <a:t>ATENTIE</a:t>
          </a:r>
          <a:r>
            <a:rPr lang="en-US" sz="1100" b="0" baseline="0"/>
            <a:t>!</a:t>
          </a:r>
        </a:p>
        <a:p>
          <a:r>
            <a:rPr lang="en-US" sz="1100" b="0" baseline="0"/>
            <a:t>Dupa finalizare tipariti si semnati. Prezentati pentru decont si varianta editabila (fisierul)</a:t>
          </a:r>
        </a:p>
        <a:p>
          <a:r>
            <a:rPr lang="en-US" sz="1100" b="0" baseline="0"/>
            <a:t>Intocmirea acestui formular completeza dosarul cererii de rambursare (Opis, documente de plata in copie etc.) - asa cum sunt mentiunile din Ghidul solicitantului.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Pentru informatii suplimentare nu ezitati sa ne contactati. (</a:t>
          </a:r>
          <a:r>
            <a:rPr lang="en-US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sugestie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inainte de a ne contacta recititi prezentele instructiuni si mentiunile din Anexa 3 Cerinte decont)</a:t>
          </a:r>
          <a:endParaRPr lang="ro-RO">
            <a:effectLst/>
          </a:endParaRPr>
        </a:p>
        <a:p>
          <a:endParaRPr lang="en-US" sz="1100" b="0" baseline="0"/>
        </a:p>
        <a:p>
          <a:endParaRPr lang="ro-RO" sz="1100" b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(etapa1)_Anexa%201.2.%20Bugetul%20de%20venituri%20si%20cheltuiel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a 1.2.a - Buget"/>
      <sheetName val="Anexa 1.2.b - Indicatori"/>
      <sheetName val="Buget DEMO &amp; Instructiuni 2020"/>
      <sheetName val="Categorii cheltuieli"/>
    </sheetNames>
    <sheetDataSet>
      <sheetData sheetId="0"/>
      <sheetData sheetId="1"/>
      <sheetData sheetId="2"/>
      <sheetData sheetId="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8:O36" totalsRowShown="0" headerRowDxfId="37" dataDxfId="36">
  <tableColumns count="15">
    <tableColumn id="1" xr3:uid="{00000000-0010-0000-0000-000001000000}" name="Nr. Crt. (linia de buget)" dataDxfId="35"/>
    <tableColumn id="2" xr3:uid="{00000000-0010-0000-0000-000002000000}" name="Activit." dataDxfId="34"/>
    <tableColumn id="3" xr3:uid="{00000000-0010-0000-0000-000003000000}" name="Denumirea indicatorilor (categorii de cheltuieli)" dataDxfId="33"/>
    <tableColumn id="4" xr3:uid="{00000000-0010-0000-0000-000004000000}" name="Subcategorii de cheltuieli:" dataDxfId="32"/>
    <tableColumn id="15" xr3:uid="{01AC3CF1-7208-4594-8152-E696EFD2BAAC}" name="Detaliere cheltuiala" dataDxfId="31"/>
    <tableColumn id="5" xr3:uid="{00000000-0010-0000-0000-000005000000}" name="Emitentul, Tip doc. plata (factura, bon etc.), Serie si Nr., Data" dataDxfId="30"/>
    <tableColumn id="6" xr3:uid="{00000000-0010-0000-0000-000006000000}" name="Tip document plata (OP, bon etc.). Serie si Nr., Data platii " dataDxfId="29"/>
    <tableColumn id="8" xr3:uid="{00000000-0010-0000-0000-000008000000}" name="T - Valoarea PLATITA (cu TVA Inclus)- lei " dataDxfId="28"/>
    <tableColumn id="9" xr3:uid="{00000000-0010-0000-0000-000009000000}" name="ELIGIBILE - A - TOTAL            (TVA inclus) - lei (B+C+D)" dataDxfId="27"/>
    <tableColumn id="10" xr3:uid="{00000000-0010-0000-0000-00000A000000}" name="ELIGIBILE - B - Contribuţia proprie - lei" dataDxfId="26"/>
    <tableColumn id="11" xr3:uid="{00000000-0010-0000-0000-00000B000000}" name="ELIGIBILE - C - Contribuţia atrasă - lei" dataDxfId="25"/>
    <tableColumn id="12" xr3:uid="{00000000-0010-0000-0000-00000C000000}" name="ELIGIBILE - D - Finanţarea nerambursabilă  - lei      (A-B-C)" dataDxfId="24"/>
    <tableColumn id="13" xr3:uid="{00000000-0010-0000-0000-00000D000000}" name="NEELIGIBILE - E - Cheltuieli neeligibile - lei                                " dataDxfId="23"/>
    <tableColumn id="7" xr3:uid="{00000000-0010-0000-0000-000007000000}" name="F - Cheltuieli suplimentare - lei" dataDxfId="22"/>
    <tableColumn id="14" xr3:uid="{00000000-0010-0000-0000-00000E000000}" name="Verificare (T-B-C-D-E-F) = 0" dataDxfId="21">
      <calculatedColumnFormula>H9-J9-K9-L9-M9-N9</calculatedColumnFormula>
    </tableColumn>
  </tableColumns>
  <tableStyleInfo name="TableStyleLight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4ADB00E-F27E-4894-801F-17E4FE6DB8B4}" name="Table13" displayName="Table13" ref="A8:O36" totalsRowShown="0" headerRowDxfId="16" dataDxfId="15">
  <tableColumns count="15">
    <tableColumn id="1" xr3:uid="{B0B55EC1-F4D2-4A3B-A9F8-2EAFB1CE6B2E}" name="Nr. Crt. (linia de buget)" dataDxfId="14"/>
    <tableColumn id="2" xr3:uid="{7133F065-1E6F-4B78-A005-AC2CD86D26D4}" name="Activit." dataDxfId="13"/>
    <tableColumn id="3" xr3:uid="{68999056-65E5-4BDE-A82F-21136128FF6D}" name="Denumirea indicatorilor (categorii de cheltuieli)" dataDxfId="12"/>
    <tableColumn id="4" xr3:uid="{3AF2E787-09E7-40A0-BD70-542FE24D214B}" name="Subcategorii de cheltuieli:" dataDxfId="11"/>
    <tableColumn id="15" xr3:uid="{3F151C99-50C7-461C-ABDD-689589836348}" name="Detaliere cheltuiala" dataDxfId="10"/>
    <tableColumn id="5" xr3:uid="{468FF56D-931D-4026-8300-F2782370CCA9}" name="Emitentul, Tip doc. plata (factura, bon etc.), Serie si Nr., Data" dataDxfId="9"/>
    <tableColumn id="6" xr3:uid="{27BD11D2-4FCA-4D7C-90E7-C2F6CE2C0BED}" name="Tip document plata (OP, bon etc.). Serie si Nr., Data platii " dataDxfId="8"/>
    <tableColumn id="8" xr3:uid="{0E453F87-F2D1-4382-BE98-51A93F948911}" name="T - Valoarea PLATITA (cu TVA Inclus)- lei " dataDxfId="7"/>
    <tableColumn id="9" xr3:uid="{0045EAE4-79B3-405B-932C-31EF026088C4}" name="ELIGIBILE - A - TOTAL            (TVA inclus) - lei (B+C+D)" dataDxfId="6"/>
    <tableColumn id="10" xr3:uid="{9F9624DA-27E6-4386-9C5B-CB80C9552DD6}" name="ELIGIBILE - B - Contribuţia proprie - lei" dataDxfId="5"/>
    <tableColumn id="11" xr3:uid="{3D42FB8F-C936-4F7D-96CA-D167603D77FB}" name="ELIGIBILE - C - Contribuţia atrasă - lei" dataDxfId="4"/>
    <tableColumn id="12" xr3:uid="{F82E9242-3213-40B5-821C-912288A71ADF}" name="ELIGIBILE - D - Finanţarea nerambursabilă  - lei      (A-B-C)" dataDxfId="3"/>
    <tableColumn id="13" xr3:uid="{9056760E-C8A9-4E15-9812-6A1171711513}" name="NEELIGIBILE - E - Cheltuieli neeligibile - lei                                " dataDxfId="2"/>
    <tableColumn id="7" xr3:uid="{F411EE00-E2D8-47C8-8994-7BCDFD57297A}" name="F - Cheltuieli suplimentare - lei" dataDxfId="1"/>
    <tableColumn id="14" xr3:uid="{6C72276D-E3FF-4839-A8BA-0ABC68831151}" name="Verificare (T-B-C-D-E-F) = 0" dataDxfId="0">
      <calculatedColumnFormula>H9-J9-K9-L9-M9-N9</calculatedColumnFormula>
    </tableColumn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2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XEV36"/>
  <sheetViews>
    <sheetView tabSelected="1" zoomScale="115" zoomScaleNormal="115" zoomScalePageLayoutView="40" workbookViewId="0">
      <pane ySplit="435" activePane="bottomLeft"/>
      <selection activeCell="D1" sqref="D1:D1048576"/>
      <selection pane="bottomLeft" activeCell="D9" sqref="D9"/>
    </sheetView>
  </sheetViews>
  <sheetFormatPr defaultColWidth="48.85546875" defaultRowHeight="15" x14ac:dyDescent="0.25"/>
  <cols>
    <col min="1" max="1" width="6" style="14" customWidth="1"/>
    <col min="2" max="2" width="9.5703125" style="15" bestFit="1" customWidth="1"/>
    <col min="3" max="3" width="21.28515625" style="16" customWidth="1"/>
    <col min="4" max="5" width="16.7109375" style="15" customWidth="1"/>
    <col min="6" max="6" width="20.28515625" style="32" customWidth="1"/>
    <col min="7" max="7" width="14" style="29" customWidth="1"/>
    <col min="8" max="8" width="17.85546875" style="29" customWidth="1"/>
    <col min="9" max="11" width="13.28515625" style="29" customWidth="1"/>
    <col min="12" max="12" width="15" style="29" customWidth="1"/>
    <col min="13" max="13" width="13.28515625" style="29" customWidth="1"/>
    <col min="14" max="14" width="15.28515625" style="29" bestFit="1" customWidth="1"/>
    <col min="15" max="15" width="10.42578125" style="5" customWidth="1"/>
    <col min="16" max="16" width="12.85546875" style="18" customWidth="1"/>
    <col min="17" max="17" width="14" style="18" customWidth="1"/>
    <col min="18" max="18" width="26.140625" style="18" hidden="1" customWidth="1"/>
    <col min="19" max="19" width="12.7109375" style="18" hidden="1" customWidth="1"/>
    <col min="20" max="20" width="17" style="18" hidden="1" customWidth="1"/>
    <col min="21" max="21" width="15" style="18" hidden="1" customWidth="1"/>
    <col min="22" max="22" width="11.7109375" style="18" hidden="1" customWidth="1"/>
    <col min="23" max="16373" width="36.5703125" style="18" customWidth="1"/>
    <col min="16374" max="16374" width="13" style="18" customWidth="1"/>
    <col min="16375" max="16375" width="48.85546875" style="18"/>
    <col min="16376" max="16376" width="1.140625" style="18" customWidth="1"/>
    <col min="16377" max="16384" width="48.85546875" style="33"/>
  </cols>
  <sheetData>
    <row r="1" spans="1:22" ht="43.5" thickBot="1" x14ac:dyDescent="0.3">
      <c r="F1" s="17"/>
      <c r="G1" s="57" t="s">
        <v>47</v>
      </c>
      <c r="H1" s="35" t="s">
        <v>116</v>
      </c>
      <c r="I1" s="35" t="s">
        <v>6</v>
      </c>
      <c r="J1" s="35" t="s">
        <v>0</v>
      </c>
      <c r="K1" s="35" t="s">
        <v>42</v>
      </c>
      <c r="L1" s="35" t="s">
        <v>1</v>
      </c>
      <c r="M1" s="35" t="s">
        <v>2</v>
      </c>
      <c r="N1" s="36" t="s">
        <v>3</v>
      </c>
      <c r="Q1" s="1"/>
      <c r="R1" s="6"/>
      <c r="S1" s="37" t="s">
        <v>6</v>
      </c>
      <c r="T1" s="37" t="s">
        <v>46</v>
      </c>
      <c r="U1" s="37" t="s">
        <v>1</v>
      </c>
      <c r="V1" s="1"/>
    </row>
    <row r="2" spans="1:22" x14ac:dyDescent="0.25">
      <c r="F2" s="17"/>
      <c r="G2" s="58" t="s">
        <v>43</v>
      </c>
      <c r="H2" s="38">
        <f>I2+M2</f>
        <v>45585</v>
      </c>
      <c r="I2" s="38">
        <f>SUM(J2:L2)</f>
        <v>45585</v>
      </c>
      <c r="J2" s="38">
        <v>29285</v>
      </c>
      <c r="K2" s="38">
        <v>800</v>
      </c>
      <c r="L2" s="38">
        <v>15500</v>
      </c>
      <c r="M2" s="38"/>
      <c r="N2" s="38"/>
      <c r="Q2" s="2"/>
      <c r="R2" s="40" t="s">
        <v>7</v>
      </c>
      <c r="S2" s="41">
        <f>T2+U2</f>
        <v>45585</v>
      </c>
      <c r="T2" s="41">
        <f>J2+K2</f>
        <v>30085</v>
      </c>
      <c r="U2" s="42">
        <f>L2</f>
        <v>15500</v>
      </c>
      <c r="V2" s="2"/>
    </row>
    <row r="3" spans="1:22" ht="45.75" thickBot="1" x14ac:dyDescent="0.3">
      <c r="F3" s="17"/>
      <c r="G3" s="58" t="s">
        <v>48</v>
      </c>
      <c r="H3" s="38"/>
      <c r="I3" s="38">
        <f>SUM(J3:L3)</f>
        <v>100</v>
      </c>
      <c r="J3" s="38">
        <v>66</v>
      </c>
      <c r="K3" s="38"/>
      <c r="L3" s="38">
        <v>34</v>
      </c>
      <c r="M3" s="38"/>
      <c r="N3" s="38"/>
      <c r="Q3" s="2"/>
      <c r="R3" s="43" t="s">
        <v>9</v>
      </c>
      <c r="S3" s="44">
        <f>T3+U3</f>
        <v>100</v>
      </c>
      <c r="T3" s="44">
        <f>J3+K3</f>
        <v>66</v>
      </c>
      <c r="U3" s="45">
        <f>L3</f>
        <v>34</v>
      </c>
      <c r="V3" s="2"/>
    </row>
    <row r="4" spans="1:22" ht="30" x14ac:dyDescent="0.25">
      <c r="F4" s="17"/>
      <c r="G4" s="59" t="s">
        <v>49</v>
      </c>
      <c r="H4" s="39">
        <f t="shared" ref="H4:N4" si="0">SUM(H9:H519)</f>
        <v>0</v>
      </c>
      <c r="I4" s="39">
        <f t="shared" si="0"/>
        <v>0</v>
      </c>
      <c r="J4" s="39">
        <f t="shared" si="0"/>
        <v>0</v>
      </c>
      <c r="K4" s="39">
        <f t="shared" si="0"/>
        <v>0</v>
      </c>
      <c r="L4" s="39">
        <f t="shared" si="0"/>
        <v>0</v>
      </c>
      <c r="M4" s="39">
        <f t="shared" si="0"/>
        <v>0</v>
      </c>
      <c r="N4" s="39">
        <f t="shared" si="0"/>
        <v>0</v>
      </c>
      <c r="O4" s="20"/>
      <c r="Q4" s="2"/>
      <c r="R4" s="46" t="s">
        <v>8</v>
      </c>
      <c r="S4" s="47" t="e">
        <f>T4+U4</f>
        <v>#DIV/0!</v>
      </c>
      <c r="T4" s="47">
        <f>T3*(J4+K4)%</f>
        <v>0</v>
      </c>
      <c r="U4" s="64" t="e">
        <f>IF((J5+K5)&lt;T3,I4*(J3+K3)%,"OK")</f>
        <v>#DIV/0!</v>
      </c>
      <c r="V4" s="2"/>
    </row>
    <row r="5" spans="1:22" s="18" customFormat="1" ht="45.75" thickBot="1" x14ac:dyDescent="0.3">
      <c r="A5" s="14"/>
      <c r="B5" s="15"/>
      <c r="C5" s="16"/>
      <c r="D5" s="15"/>
      <c r="E5" s="15"/>
      <c r="F5" s="17"/>
      <c r="G5" s="59" t="s">
        <v>50</v>
      </c>
      <c r="H5" s="39"/>
      <c r="I5" s="39" t="e">
        <f>SUM(J5:L5)</f>
        <v>#DIV/0!</v>
      </c>
      <c r="J5" s="39" t="e">
        <f>(J4+K4)/I4*100</f>
        <v>#DIV/0!</v>
      </c>
      <c r="K5" s="39"/>
      <c r="L5" s="39" t="e">
        <f>L4*100/I4</f>
        <v>#DIV/0!</v>
      </c>
      <c r="M5" s="39"/>
      <c r="N5" s="39"/>
      <c r="O5" s="20"/>
      <c r="Q5" s="2"/>
      <c r="R5" s="48" t="s">
        <v>10</v>
      </c>
      <c r="S5" s="49" t="e">
        <f>T5+U5</f>
        <v>#DIV/0!</v>
      </c>
      <c r="T5" s="49" t="e">
        <f>S4/T4*100</f>
        <v>#DIV/0!</v>
      </c>
      <c r="U5" s="50" t="e">
        <f>S4/U4*100</f>
        <v>#DIV/0!</v>
      </c>
      <c r="V5" s="2" t="s">
        <v>61</v>
      </c>
    </row>
    <row r="6" spans="1:22" s="18" customFormat="1" ht="30.75" thickBot="1" x14ac:dyDescent="0.3">
      <c r="A6" s="14"/>
      <c r="B6" s="15"/>
      <c r="C6" s="16"/>
      <c r="D6" s="15"/>
      <c r="E6" s="15"/>
      <c r="F6" s="17"/>
      <c r="G6" s="59" t="s">
        <v>117</v>
      </c>
      <c r="H6" s="39"/>
      <c r="I6" s="39">
        <f>SUM(J6:L6)</f>
        <v>0</v>
      </c>
      <c r="J6" s="39">
        <f>J3*I4/100</f>
        <v>0</v>
      </c>
      <c r="K6" s="39"/>
      <c r="L6" s="39">
        <f>I4-J6</f>
        <v>0</v>
      </c>
      <c r="M6" s="39"/>
      <c r="N6" s="39"/>
      <c r="O6" s="20"/>
      <c r="Q6" s="2"/>
      <c r="R6" s="74"/>
      <c r="S6" s="75"/>
      <c r="T6" s="75"/>
      <c r="U6" s="76"/>
      <c r="V6" s="2"/>
    </row>
    <row r="7" spans="1:22" s="18" customFormat="1" ht="24" thickBot="1" x14ac:dyDescent="0.3">
      <c r="A7" s="14"/>
      <c r="B7" s="15"/>
      <c r="C7" s="16"/>
      <c r="D7" s="15"/>
      <c r="E7" s="15"/>
      <c r="F7" s="17"/>
      <c r="G7" s="19"/>
      <c r="H7" s="19"/>
      <c r="I7" s="19"/>
      <c r="J7" s="19"/>
      <c r="K7" s="19"/>
      <c r="L7" s="19"/>
      <c r="M7" s="19"/>
      <c r="N7" s="19"/>
      <c r="O7" s="20"/>
      <c r="Q7" s="2"/>
      <c r="R7" s="51" t="s">
        <v>45</v>
      </c>
      <c r="S7" s="41"/>
      <c r="T7" s="41"/>
      <c r="U7" s="42">
        <v>1000</v>
      </c>
      <c r="V7" s="4">
        <f>U7</f>
        <v>1000</v>
      </c>
    </row>
    <row r="8" spans="1:22" s="28" customFormat="1" ht="62.25" thickBot="1" x14ac:dyDescent="0.3">
      <c r="A8" s="21" t="s">
        <v>32</v>
      </c>
      <c r="B8" s="22" t="s">
        <v>85</v>
      </c>
      <c r="C8" s="23" t="s">
        <v>33</v>
      </c>
      <c r="D8" s="24" t="s">
        <v>34</v>
      </c>
      <c r="E8" s="24" t="s">
        <v>86</v>
      </c>
      <c r="F8" s="25" t="s">
        <v>4</v>
      </c>
      <c r="G8" s="26" t="s">
        <v>5</v>
      </c>
      <c r="H8" s="34" t="s">
        <v>63</v>
      </c>
      <c r="I8" s="26" t="s">
        <v>35</v>
      </c>
      <c r="J8" s="26" t="s">
        <v>36</v>
      </c>
      <c r="K8" s="26" t="s">
        <v>37</v>
      </c>
      <c r="L8" s="26" t="s">
        <v>38</v>
      </c>
      <c r="M8" s="26" t="s">
        <v>39</v>
      </c>
      <c r="N8" s="26" t="s">
        <v>40</v>
      </c>
      <c r="O8" s="27" t="s">
        <v>41</v>
      </c>
      <c r="Q8" s="2"/>
      <c r="R8" s="52" t="s">
        <v>44</v>
      </c>
      <c r="S8" s="53"/>
      <c r="T8" s="53"/>
      <c r="U8" s="54"/>
      <c r="V8" s="2"/>
    </row>
    <row r="9" spans="1:22" s="18" customFormat="1" ht="30" x14ac:dyDescent="0.25">
      <c r="A9" s="14">
        <v>1</v>
      </c>
      <c r="B9" s="71"/>
      <c r="C9" s="71"/>
      <c r="D9" s="71"/>
      <c r="E9" s="71"/>
      <c r="F9" s="17"/>
      <c r="G9" s="29"/>
      <c r="H9" s="29"/>
      <c r="I9" s="29"/>
      <c r="J9" s="29"/>
      <c r="K9" s="29"/>
      <c r="L9" s="29"/>
      <c r="M9" s="29"/>
      <c r="N9" s="29"/>
      <c r="O9" s="5">
        <f t="shared" ref="O9:O14" si="1">H9-J9-K9-L9-M9-N9</f>
        <v>0</v>
      </c>
      <c r="Q9" s="2"/>
      <c r="R9" s="55"/>
      <c r="S9" s="55" t="s">
        <v>53</v>
      </c>
      <c r="T9" s="55"/>
      <c r="U9" s="55"/>
      <c r="V9" s="2"/>
    </row>
    <row r="10" spans="1:22" s="18" customFormat="1" x14ac:dyDescent="0.25">
      <c r="A10" s="31">
        <v>2</v>
      </c>
      <c r="B10" s="71"/>
      <c r="C10" s="71"/>
      <c r="D10" s="71"/>
      <c r="E10" s="71"/>
      <c r="F10" s="17"/>
      <c r="G10" s="29"/>
      <c r="H10" s="29"/>
      <c r="I10" s="29"/>
      <c r="J10" s="29"/>
      <c r="K10" s="29"/>
      <c r="L10" s="29"/>
      <c r="M10" s="29"/>
      <c r="N10" s="29"/>
      <c r="O10" s="30">
        <f t="shared" si="1"/>
        <v>0</v>
      </c>
      <c r="Q10" s="3"/>
      <c r="R10" s="60" t="s">
        <v>55</v>
      </c>
      <c r="S10" s="56">
        <f>SUMIFS(Table1[ELIGIBILE - D - Finanţarea nerambursabilă  - lei      (A-B-C)],Table1[Denumirea indicatorilor (categorii de cheltuieli)],"b. Achiziţionarea de dotări")</f>
        <v>0</v>
      </c>
      <c r="T10" s="56"/>
      <c r="U10" s="56"/>
      <c r="V10" s="3"/>
    </row>
    <row r="11" spans="1:22" s="18" customFormat="1" x14ac:dyDescent="0.25">
      <c r="A11" s="31">
        <v>3</v>
      </c>
      <c r="B11" s="71"/>
      <c r="C11" s="71"/>
      <c r="D11" s="71"/>
      <c r="E11" s="71"/>
      <c r="F11" s="17"/>
      <c r="G11" s="29"/>
      <c r="H11" s="29"/>
      <c r="I11" s="29"/>
      <c r="J11" s="29"/>
      <c r="K11" s="29"/>
      <c r="L11" s="29"/>
      <c r="M11" s="29"/>
      <c r="N11" s="29"/>
      <c r="O11" s="30">
        <f>H11-J11-K11-L11-M11-N11</f>
        <v>0</v>
      </c>
      <c r="R11" s="61" t="s">
        <v>51</v>
      </c>
      <c r="S11" s="55">
        <f>SUMIFS(Table1[ELIGIBILE - D - Finanţarea nerambursabilă  - lei      (A-B-C)],Table1[Subcategorii de cheltuieli:],"a.3.3. Manag. Proiect - prestari servicii")</f>
        <v>0</v>
      </c>
      <c r="T11" s="55"/>
      <c r="U11" s="55"/>
    </row>
    <row r="12" spans="1:22" s="18" customFormat="1" x14ac:dyDescent="0.25">
      <c r="A12" s="14">
        <v>4</v>
      </c>
      <c r="B12" s="71"/>
      <c r="C12" s="71"/>
      <c r="D12" s="71"/>
      <c r="E12" s="71"/>
      <c r="F12" s="17"/>
      <c r="G12" s="29"/>
      <c r="H12" s="29"/>
      <c r="I12" s="29"/>
      <c r="J12" s="29"/>
      <c r="K12" s="29"/>
      <c r="L12" s="29"/>
      <c r="M12" s="29"/>
      <c r="N12" s="29"/>
      <c r="O12" s="30">
        <f t="shared" si="1"/>
        <v>0</v>
      </c>
      <c r="R12" s="70" t="s">
        <v>62</v>
      </c>
      <c r="S12" s="55">
        <f>SUMIFS(Table1[ELIGIBILE - D - Finanţarea nerambursabilă  - lei      (A-B-C)],Table1[Subcategorii de cheltuieli:],"g.1. Cheltuieli de personal")</f>
        <v>0</v>
      </c>
      <c r="T12" s="55"/>
      <c r="U12" s="55"/>
    </row>
    <row r="13" spans="1:22" s="18" customFormat="1" ht="15.75" thickBot="1" x14ac:dyDescent="0.3">
      <c r="A13" s="31">
        <v>5</v>
      </c>
      <c r="B13" s="71"/>
      <c r="C13" s="71"/>
      <c r="D13" s="71"/>
      <c r="E13" s="71"/>
      <c r="F13" s="17"/>
      <c r="G13" s="29"/>
      <c r="H13" s="29"/>
      <c r="I13" s="29"/>
      <c r="J13" s="29"/>
      <c r="K13" s="29"/>
      <c r="L13" s="29"/>
      <c r="M13" s="29"/>
      <c r="N13" s="29"/>
      <c r="O13" s="30">
        <f t="shared" si="1"/>
        <v>0</v>
      </c>
      <c r="R13" s="62" t="s">
        <v>52</v>
      </c>
      <c r="S13" s="55">
        <f>SUMIFS(Table1[ELIGIBILE - D - Finanţarea nerambursabilă  - lei      (A-B-C)],Table1[Subcategorii de cheltuieli:],"g.2. Cheltuieli administrative")</f>
        <v>0</v>
      </c>
      <c r="T13" s="55"/>
      <c r="U13" s="55"/>
    </row>
    <row r="14" spans="1:22" s="18" customFormat="1" ht="15.75" thickBot="1" x14ac:dyDescent="0.3">
      <c r="A14" s="31">
        <v>6</v>
      </c>
      <c r="B14" s="71"/>
      <c r="C14" s="71"/>
      <c r="D14" s="71"/>
      <c r="E14" s="71"/>
      <c r="F14" s="17"/>
      <c r="G14" s="29"/>
      <c r="H14" s="29"/>
      <c r="I14" s="29"/>
      <c r="J14" s="29"/>
      <c r="K14" s="29"/>
      <c r="L14" s="29"/>
      <c r="M14" s="29"/>
      <c r="N14" s="29"/>
      <c r="O14" s="30">
        <f t="shared" si="1"/>
        <v>0</v>
      </c>
      <c r="R14" s="7" t="s">
        <v>54</v>
      </c>
      <c r="S14" s="65" t="s">
        <v>57</v>
      </c>
      <c r="T14" s="65" t="s">
        <v>58</v>
      </c>
      <c r="U14" s="66"/>
    </row>
    <row r="15" spans="1:22" s="18" customFormat="1" ht="15.75" x14ac:dyDescent="0.25">
      <c r="A15" s="14">
        <v>7</v>
      </c>
      <c r="B15" s="71"/>
      <c r="C15" s="71"/>
      <c r="D15" s="71"/>
      <c r="E15" s="71"/>
      <c r="F15" s="17"/>
      <c r="G15" s="29"/>
      <c r="H15" s="29"/>
      <c r="I15" s="29"/>
      <c r="J15" s="29"/>
      <c r="K15" s="29"/>
      <c r="L15" s="29"/>
      <c r="M15" s="29"/>
      <c r="N15" s="29"/>
      <c r="O15" s="30">
        <f>H15-J15-K15-L15-M15-N15</f>
        <v>0</v>
      </c>
      <c r="R15" s="67" t="s">
        <v>56</v>
      </c>
      <c r="S15" s="63">
        <f>S10</f>
        <v>0</v>
      </c>
      <c r="T15" s="63" t="e">
        <f>S15-#REF!</f>
        <v>#REF!</v>
      </c>
      <c r="U15" s="18" t="e">
        <f>IF(T15&gt;#REF!,"Depasire","OK")</f>
        <v>#REF!</v>
      </c>
    </row>
    <row r="16" spans="1:22" ht="15.75" x14ac:dyDescent="0.25">
      <c r="A16" s="31">
        <v>8</v>
      </c>
      <c r="B16" s="71"/>
      <c r="C16" s="71"/>
      <c r="D16" s="71"/>
      <c r="E16" s="71"/>
      <c r="F16" s="17"/>
      <c r="O16" s="73">
        <f t="shared" ref="O16:O36" si="2">H16-J16-K16-L16-M16-N16</f>
        <v>0</v>
      </c>
      <c r="R16" s="68" t="s">
        <v>59</v>
      </c>
      <c r="S16" s="63" t="e">
        <f>S11+S13+#REF!</f>
        <v>#REF!</v>
      </c>
      <c r="T16" s="63" t="e">
        <f>S16-#REF!</f>
        <v>#REF!</v>
      </c>
      <c r="U16" s="18" t="e">
        <f>IF(T16&gt;#REF!,"Depasire","OK")</f>
        <v>#REF!</v>
      </c>
    </row>
    <row r="17" spans="1:21" ht="15.75" x14ac:dyDescent="0.25">
      <c r="A17" s="31">
        <v>9</v>
      </c>
      <c r="B17" s="71"/>
      <c r="C17" s="71"/>
      <c r="D17" s="71"/>
      <c r="E17" s="71"/>
      <c r="F17" s="17"/>
      <c r="O17" s="73">
        <f t="shared" si="2"/>
        <v>0</v>
      </c>
      <c r="R17" s="69" t="s">
        <v>60</v>
      </c>
      <c r="S17" s="63" t="e">
        <f>#REF!+S12+S13</f>
        <v>#REF!</v>
      </c>
      <c r="T17" s="63" t="e">
        <f>S17-#REF!</f>
        <v>#REF!</v>
      </c>
      <c r="U17" s="18" t="e">
        <f>IF(T17&gt;#REF!,"Depasire","OK")</f>
        <v>#REF!</v>
      </c>
    </row>
    <row r="18" spans="1:21" x14ac:dyDescent="0.25">
      <c r="A18" s="14">
        <v>10</v>
      </c>
      <c r="B18" s="71"/>
      <c r="C18" s="71"/>
      <c r="D18" s="71"/>
      <c r="E18" s="71"/>
      <c r="F18" s="17"/>
      <c r="O18" s="73">
        <f t="shared" si="2"/>
        <v>0</v>
      </c>
    </row>
    <row r="19" spans="1:21" x14ac:dyDescent="0.25">
      <c r="A19" s="31">
        <v>11</v>
      </c>
      <c r="B19" s="71"/>
      <c r="C19" s="71"/>
      <c r="D19" s="71"/>
      <c r="E19" s="71"/>
      <c r="F19" s="17"/>
      <c r="O19" s="73">
        <f t="shared" si="2"/>
        <v>0</v>
      </c>
    </row>
    <row r="20" spans="1:21" x14ac:dyDescent="0.25">
      <c r="A20" s="31">
        <v>12</v>
      </c>
      <c r="B20" s="71"/>
      <c r="C20" s="71"/>
      <c r="D20" s="71"/>
      <c r="E20" s="71"/>
      <c r="F20" s="17"/>
      <c r="O20" s="73">
        <f t="shared" si="2"/>
        <v>0</v>
      </c>
    </row>
    <row r="21" spans="1:21" x14ac:dyDescent="0.25">
      <c r="A21" s="14">
        <v>13</v>
      </c>
      <c r="B21" s="71"/>
      <c r="C21" s="71"/>
      <c r="D21" s="71"/>
      <c r="E21" s="71"/>
      <c r="F21" s="17"/>
      <c r="O21" s="73">
        <f t="shared" si="2"/>
        <v>0</v>
      </c>
    </row>
    <row r="22" spans="1:21" x14ac:dyDescent="0.25">
      <c r="A22" s="31">
        <v>14</v>
      </c>
      <c r="B22" s="71"/>
      <c r="C22" s="71"/>
      <c r="D22" s="71"/>
      <c r="E22" s="71"/>
      <c r="F22" s="17"/>
      <c r="O22" s="73">
        <f t="shared" si="2"/>
        <v>0</v>
      </c>
    </row>
    <row r="23" spans="1:21" x14ac:dyDescent="0.25">
      <c r="A23" s="31">
        <v>15</v>
      </c>
      <c r="B23" s="71"/>
      <c r="C23" s="71"/>
      <c r="D23" s="71"/>
      <c r="E23" s="71"/>
      <c r="F23" s="17"/>
      <c r="O23" s="73">
        <f t="shared" si="2"/>
        <v>0</v>
      </c>
    </row>
    <row r="24" spans="1:21" x14ac:dyDescent="0.25">
      <c r="A24" s="14">
        <v>16</v>
      </c>
      <c r="B24" s="71"/>
      <c r="C24" s="71"/>
      <c r="D24" s="71"/>
      <c r="E24" s="71"/>
      <c r="F24" s="17"/>
      <c r="O24" s="73">
        <f t="shared" si="2"/>
        <v>0</v>
      </c>
    </row>
    <row r="25" spans="1:21" x14ac:dyDescent="0.25">
      <c r="A25" s="31">
        <v>17</v>
      </c>
      <c r="B25" s="71"/>
      <c r="C25" s="71"/>
      <c r="D25" s="71"/>
      <c r="E25" s="71"/>
      <c r="F25" s="17"/>
      <c r="O25" s="73">
        <f t="shared" si="2"/>
        <v>0</v>
      </c>
    </row>
    <row r="26" spans="1:21" x14ac:dyDescent="0.25">
      <c r="A26" s="31">
        <v>18</v>
      </c>
      <c r="B26" s="71"/>
      <c r="C26" s="71"/>
      <c r="D26" s="71"/>
      <c r="E26" s="71"/>
      <c r="F26" s="17"/>
      <c r="O26" s="73">
        <f t="shared" si="2"/>
        <v>0</v>
      </c>
    </row>
    <row r="27" spans="1:21" x14ac:dyDescent="0.25">
      <c r="A27" s="14">
        <v>19</v>
      </c>
      <c r="B27" s="71"/>
      <c r="C27" s="71"/>
      <c r="D27" s="71"/>
      <c r="E27" s="71"/>
      <c r="F27" s="17"/>
      <c r="O27" s="73">
        <f t="shared" si="2"/>
        <v>0</v>
      </c>
    </row>
    <row r="28" spans="1:21" x14ac:dyDescent="0.25">
      <c r="A28" s="31">
        <v>20</v>
      </c>
      <c r="B28" s="71"/>
      <c r="C28" s="71"/>
      <c r="D28" s="71"/>
      <c r="E28" s="71"/>
      <c r="F28" s="17"/>
      <c r="O28" s="73">
        <f t="shared" si="2"/>
        <v>0</v>
      </c>
    </row>
    <row r="29" spans="1:21" x14ac:dyDescent="0.25">
      <c r="A29" s="31">
        <v>21</v>
      </c>
      <c r="B29" s="71"/>
      <c r="C29" s="71"/>
      <c r="D29" s="71"/>
      <c r="E29" s="71"/>
      <c r="F29" s="17"/>
      <c r="O29" s="73">
        <f t="shared" si="2"/>
        <v>0</v>
      </c>
    </row>
    <row r="30" spans="1:21" x14ac:dyDescent="0.25">
      <c r="A30" s="14">
        <v>22</v>
      </c>
      <c r="B30" s="71"/>
      <c r="C30" s="71"/>
      <c r="D30" s="71"/>
      <c r="E30" s="71"/>
      <c r="F30" s="17"/>
      <c r="O30" s="73">
        <f t="shared" si="2"/>
        <v>0</v>
      </c>
    </row>
    <row r="31" spans="1:21" x14ac:dyDescent="0.25">
      <c r="A31" s="31">
        <v>23</v>
      </c>
      <c r="B31" s="71"/>
      <c r="C31" s="71"/>
      <c r="D31" s="71"/>
      <c r="E31" s="71"/>
      <c r="F31" s="17"/>
      <c r="O31" s="73">
        <f t="shared" si="2"/>
        <v>0</v>
      </c>
    </row>
    <row r="32" spans="1:21" x14ac:dyDescent="0.25">
      <c r="A32" s="31">
        <v>24</v>
      </c>
      <c r="B32" s="71"/>
      <c r="C32" s="71"/>
      <c r="D32" s="71"/>
      <c r="E32" s="71"/>
      <c r="F32" s="17"/>
      <c r="O32" s="73">
        <f t="shared" si="2"/>
        <v>0</v>
      </c>
    </row>
    <row r="33" spans="1:15" x14ac:dyDescent="0.25">
      <c r="A33" s="14">
        <v>25</v>
      </c>
      <c r="B33" s="71"/>
      <c r="C33" s="71"/>
      <c r="D33" s="71"/>
      <c r="E33" s="71"/>
      <c r="F33" s="17"/>
      <c r="O33" s="73">
        <f t="shared" si="2"/>
        <v>0</v>
      </c>
    </row>
    <row r="34" spans="1:15" x14ac:dyDescent="0.25">
      <c r="A34" s="31">
        <v>26</v>
      </c>
      <c r="B34" s="71"/>
      <c r="C34" s="71"/>
      <c r="D34" s="71"/>
      <c r="E34" s="71"/>
      <c r="F34" s="17"/>
      <c r="O34" s="73">
        <f t="shared" si="2"/>
        <v>0</v>
      </c>
    </row>
    <row r="35" spans="1:15" x14ac:dyDescent="0.25">
      <c r="A35" s="31">
        <v>27</v>
      </c>
      <c r="B35" s="71"/>
      <c r="C35" s="71"/>
      <c r="D35" s="71"/>
      <c r="E35" s="71"/>
      <c r="F35" s="17"/>
      <c r="O35" s="73">
        <f t="shared" si="2"/>
        <v>0</v>
      </c>
    </row>
    <row r="36" spans="1:15" x14ac:dyDescent="0.25">
      <c r="A36" s="14">
        <v>28</v>
      </c>
      <c r="B36" s="71"/>
      <c r="C36" s="71"/>
      <c r="D36" s="71"/>
      <c r="E36" s="71"/>
      <c r="F36" s="17"/>
      <c r="O36" s="73">
        <f t="shared" si="2"/>
        <v>0</v>
      </c>
    </row>
  </sheetData>
  <conditionalFormatting sqref="O1:O7 O39:O1048576 O9:O37">
    <cfRule type="cellIs" dxfId="41" priority="7" operator="notEqual">
      <formula>0</formula>
    </cfRule>
  </conditionalFormatting>
  <conditionalFormatting sqref="O8">
    <cfRule type="cellIs" dxfId="40" priority="6" operator="notEqual">
      <formula>0</formula>
    </cfRule>
  </conditionalFormatting>
  <conditionalFormatting sqref="J5">
    <cfRule type="cellIs" dxfId="39" priority="3" operator="lessThan">
      <formula>$J$3</formula>
    </cfRule>
  </conditionalFormatting>
  <conditionalFormatting sqref="T15:T17">
    <cfRule type="cellIs" dxfId="38" priority="1" operator="greaterThan">
      <formula>#REF!</formula>
    </cfRule>
  </conditionalFormatting>
  <dataValidations count="4">
    <dataValidation allowBlank="1" sqref="O8" xr:uid="{00000000-0002-0000-0000-000000000000}"/>
    <dataValidation allowBlank="1" showInputMessage="1" showErrorMessage="1" promptTitle="ATENTIE!" prompt="Corelati coloana Eligibil/ neeligibil cu finantarea nerambursabila solicitata, astfel:_x000a_*CJBv ≥ 0 lei - pentru ELIGIBIL;  _x000a_**CJBv = 0 lei - pentru NEELIGIBIL" sqref="I9:I36 L8:N1048576" xr:uid="{00000000-0002-0000-0000-000002000000}"/>
    <dataValidation operator="lessThanOrEqual" allowBlank="1" showInputMessage="1" showErrorMessage="1" sqref="H8:H1048576" xr:uid="{00000000-0002-0000-0000-000001000000}"/>
    <dataValidation allowBlank="1" showInputMessage="1" showErrorMessage="1" promptTitle="OBLIGATORIU!" prompt="Selecati o subcategorie daca ati selectat categorie de chetuiala urmata de (*) in coloana alaturata (din stanga). _x000a_" sqref="E9:E36" xr:uid="{A5FBE2E8-4596-4D44-9853-D570788C44B7}"/>
  </dataValidations>
  <pageMargins left="0.70866141732283472" right="0.70866141732283472" top="0.74803149606299213" bottom="0.74803149606299213" header="0.31496062992125984" footer="0.31496062992125984"/>
  <pageSetup paperSize="9" scale="60" fitToHeight="0" orientation="landscape" r:id="rId1"/>
  <headerFooter>
    <oddHeader xml:space="preserve">&amp;R&amp;"-,Bold"Anexa 7. Formular decont cultură </oddHeader>
    <oddFooter>&amp;C                                                                                                                        Nume, Prenume, semnatura:______________________________________________________________________________&amp;R&amp;P / &amp;N</oddFooter>
  </headerFooter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D614053-36A5-424C-8733-5F6C474BB71F}">
          <x14:formula1>
            <xm:f>'Categorii cheltuieli'!$C$1:$C$20</xm:f>
          </x14:formula1>
          <xm:sqref>B1:B1048576</xm:sqref>
        </x14:dataValidation>
        <x14:dataValidation type="list" allowBlank="1" showInputMessage="1" showErrorMessage="1" xr:uid="{8DDE9546-969D-4D8D-8D53-507D6F46C4BA}">
          <x14:formula1>
            <xm:f>'Categorii cheltuieli'!$A$2:$A$8</xm:f>
          </x14:formula1>
          <xm:sqref>C1:C1048576</xm:sqref>
        </x14:dataValidation>
        <x14:dataValidation type="list" allowBlank="1" showInputMessage="1" showErrorMessage="1" xr:uid="{EC8FC17C-5380-4018-A477-0295B37A3AA8}">
          <x14:formula1>
            <xm:f>'Categorii cheltuieli'!$B$2:$B$18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0"/>
  <sheetViews>
    <sheetView zoomScaleNormal="100" workbookViewId="0">
      <selection activeCell="C2" sqref="C2"/>
    </sheetView>
  </sheetViews>
  <sheetFormatPr defaultRowHeight="15" x14ac:dyDescent="0.25"/>
  <cols>
    <col min="1" max="1" width="28.140625" customWidth="1"/>
    <col min="2" max="2" width="26.140625" customWidth="1"/>
    <col min="3" max="3" width="11.28515625" customWidth="1"/>
  </cols>
  <sheetData>
    <row r="1" spans="1:3" x14ac:dyDescent="0.25">
      <c r="A1" s="8" t="s">
        <v>11</v>
      </c>
      <c r="B1" s="8" t="s">
        <v>12</v>
      </c>
      <c r="C1" t="s">
        <v>65</v>
      </c>
    </row>
    <row r="2" spans="1:3" x14ac:dyDescent="0.25">
      <c r="A2" s="9" t="s">
        <v>13</v>
      </c>
      <c r="B2" s="9" t="s">
        <v>14</v>
      </c>
      <c r="C2" t="s">
        <v>66</v>
      </c>
    </row>
    <row r="3" spans="1:3" x14ac:dyDescent="0.25">
      <c r="A3" s="10" t="s">
        <v>15</v>
      </c>
      <c r="B3" s="9" t="s">
        <v>16</v>
      </c>
      <c r="C3" t="s">
        <v>67</v>
      </c>
    </row>
    <row r="4" spans="1:3" ht="30" x14ac:dyDescent="0.25">
      <c r="A4" s="11" t="s">
        <v>17</v>
      </c>
      <c r="B4" s="9" t="s">
        <v>18</v>
      </c>
      <c r="C4" t="s">
        <v>68</v>
      </c>
    </row>
    <row r="5" spans="1:3" x14ac:dyDescent="0.25">
      <c r="A5" s="12" t="s">
        <v>19</v>
      </c>
      <c r="B5" s="9" t="s">
        <v>20</v>
      </c>
      <c r="C5" t="s">
        <v>69</v>
      </c>
    </row>
    <row r="6" spans="1:3" ht="30" x14ac:dyDescent="0.25">
      <c r="A6" s="10" t="s">
        <v>21</v>
      </c>
      <c r="B6" s="9" t="s">
        <v>22</v>
      </c>
      <c r="C6" t="s">
        <v>70</v>
      </c>
    </row>
    <row r="7" spans="1:3" ht="30.75" thickBot="1" x14ac:dyDescent="0.3">
      <c r="A7" s="10" t="s">
        <v>64</v>
      </c>
      <c r="B7" s="9" t="s">
        <v>23</v>
      </c>
      <c r="C7" t="s">
        <v>71</v>
      </c>
    </row>
    <row r="8" spans="1:3" ht="31.5" thickTop="1" thickBot="1" x14ac:dyDescent="0.3">
      <c r="A8" s="13" t="s">
        <v>24</v>
      </c>
      <c r="B8" s="9" t="s">
        <v>25</v>
      </c>
      <c r="C8" t="s">
        <v>72</v>
      </c>
    </row>
    <row r="9" spans="1:3" ht="16.5" thickTop="1" thickBot="1" x14ac:dyDescent="0.3">
      <c r="A9" s="13"/>
      <c r="B9" s="9" t="str">
        <f>A3</f>
        <v>b. Achiziţionarea de dotări</v>
      </c>
      <c r="C9" t="s">
        <v>73</v>
      </c>
    </row>
    <row r="10" spans="1:3" ht="15.75" thickTop="1" x14ac:dyDescent="0.25">
      <c r="B10" s="11" t="s">
        <v>26</v>
      </c>
      <c r="C10" t="s">
        <v>74</v>
      </c>
    </row>
    <row r="11" spans="1:3" x14ac:dyDescent="0.25">
      <c r="B11" s="11" t="s">
        <v>27</v>
      </c>
      <c r="C11" t="s">
        <v>75</v>
      </c>
    </row>
    <row r="12" spans="1:3" ht="60" x14ac:dyDescent="0.25">
      <c r="A12" s="10"/>
      <c r="B12" s="12" t="s">
        <v>28</v>
      </c>
      <c r="C12" t="s">
        <v>76</v>
      </c>
    </row>
    <row r="13" spans="1:3" x14ac:dyDescent="0.25">
      <c r="B13" s="12" t="s">
        <v>29</v>
      </c>
      <c r="C13" t="s">
        <v>77</v>
      </c>
    </row>
    <row r="14" spans="1:3" ht="30" x14ac:dyDescent="0.25">
      <c r="B14" s="12" t="s">
        <v>30</v>
      </c>
      <c r="C14" t="s">
        <v>78</v>
      </c>
    </row>
    <row r="15" spans="1:3" ht="30" x14ac:dyDescent="0.25">
      <c r="B15" s="12" t="str">
        <f>A6</f>
        <v>e. Cheltuieli de masă(max 45 lei/pers/zi)</v>
      </c>
      <c r="C15" t="s">
        <v>79</v>
      </c>
    </row>
    <row r="16" spans="1:3" ht="15.75" thickBot="1" x14ac:dyDescent="0.3">
      <c r="B16" s="12" t="str">
        <f>A7</f>
        <v xml:space="preserve">f. Diurnă </v>
      </c>
      <c r="C16" t="s">
        <v>80</v>
      </c>
    </row>
    <row r="17" spans="1:3" ht="16.5" thickTop="1" thickBot="1" x14ac:dyDescent="0.3">
      <c r="B17" s="13" t="s">
        <v>62</v>
      </c>
      <c r="C17" t="s">
        <v>81</v>
      </c>
    </row>
    <row r="18" spans="1:3" ht="31.5" thickTop="1" thickBot="1" x14ac:dyDescent="0.3">
      <c r="B18" s="13" t="s">
        <v>31</v>
      </c>
      <c r="C18" t="s">
        <v>82</v>
      </c>
    </row>
    <row r="19" spans="1:3" ht="15.75" thickTop="1" x14ac:dyDescent="0.25">
      <c r="C19" t="s">
        <v>83</v>
      </c>
    </row>
    <row r="20" spans="1:3" x14ac:dyDescent="0.25">
      <c r="A20" s="10"/>
      <c r="C20" t="s">
        <v>84</v>
      </c>
    </row>
  </sheetData>
  <sheetProtection formatCells="0" formatColumns="0" formatRows="0" insertColumns="0" insertRows="0" insertHyperlinks="0" deleteColumns="0" deleteRows="0" sort="0" autoFilter="0" pivotTables="0"/>
  <phoneticPr fontId="35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69724-0963-4543-9138-72902FCE540B}">
  <sheetPr>
    <tabColor rgb="FFFFC000"/>
    <pageSetUpPr fitToPage="1"/>
  </sheetPr>
  <dimension ref="A1:XEV36"/>
  <sheetViews>
    <sheetView zoomScale="85" zoomScaleNormal="85" zoomScalePageLayoutView="40" workbookViewId="0">
      <pane ySplit="8" topLeftCell="A45" activePane="bottomLeft" state="frozenSplit"/>
      <selection pane="bottomLeft" activeCell="N63" sqref="N63"/>
    </sheetView>
  </sheetViews>
  <sheetFormatPr defaultColWidth="48.85546875" defaultRowHeight="15" x14ac:dyDescent="0.25"/>
  <cols>
    <col min="1" max="1" width="6" style="14" customWidth="1"/>
    <col min="2" max="2" width="9.5703125" style="15" bestFit="1" customWidth="1"/>
    <col min="3" max="3" width="21.28515625" style="16" customWidth="1"/>
    <col min="4" max="5" width="16.7109375" style="15" customWidth="1"/>
    <col min="6" max="6" width="20.28515625" style="32" customWidth="1"/>
    <col min="7" max="7" width="14" style="29" customWidth="1"/>
    <col min="8" max="8" width="17.85546875" style="29" customWidth="1"/>
    <col min="9" max="11" width="13.28515625" style="29" customWidth="1"/>
    <col min="12" max="12" width="15" style="29" customWidth="1"/>
    <col min="13" max="13" width="13.28515625" style="29" customWidth="1"/>
    <col min="14" max="14" width="15.28515625" style="29" bestFit="1" customWidth="1"/>
    <col min="15" max="15" width="10.42578125" style="5" customWidth="1"/>
    <col min="16" max="16" width="12.85546875" style="18" customWidth="1"/>
    <col min="17" max="17" width="14" style="18" customWidth="1"/>
    <col min="18" max="18" width="26.140625" style="18" hidden="1" customWidth="1"/>
    <col min="19" max="19" width="12.7109375" style="18" hidden="1" customWidth="1"/>
    <col min="20" max="20" width="17" style="18" hidden="1" customWidth="1"/>
    <col min="21" max="21" width="15" style="18" hidden="1" customWidth="1"/>
    <col min="22" max="22" width="11.7109375" style="18" hidden="1" customWidth="1"/>
    <col min="23" max="16373" width="36.5703125" style="18" customWidth="1"/>
    <col min="16374" max="16374" width="13" style="18" customWidth="1"/>
    <col min="16375" max="16375" width="48.85546875" style="18"/>
    <col min="16376" max="16376" width="1.140625" style="18" customWidth="1"/>
    <col min="16377" max="16384" width="48.85546875" style="33"/>
  </cols>
  <sheetData>
    <row r="1" spans="1:22" ht="43.5" thickBot="1" x14ac:dyDescent="0.3">
      <c r="F1" s="17"/>
      <c r="G1" s="57" t="s">
        <v>47</v>
      </c>
      <c r="H1" s="35" t="s">
        <v>116</v>
      </c>
      <c r="I1" s="35" t="s">
        <v>6</v>
      </c>
      <c r="J1" s="35" t="s">
        <v>0</v>
      </c>
      <c r="K1" s="35" t="s">
        <v>42</v>
      </c>
      <c r="L1" s="35" t="s">
        <v>1</v>
      </c>
      <c r="M1" s="35" t="s">
        <v>2</v>
      </c>
      <c r="N1" s="36" t="s">
        <v>3</v>
      </c>
      <c r="Q1" s="1"/>
      <c r="R1" s="6"/>
      <c r="S1" s="37" t="s">
        <v>6</v>
      </c>
      <c r="T1" s="37" t="s">
        <v>46</v>
      </c>
      <c r="U1" s="37" t="s">
        <v>1</v>
      </c>
      <c r="V1" s="1"/>
    </row>
    <row r="2" spans="1:22" x14ac:dyDescent="0.25">
      <c r="F2" s="17"/>
      <c r="G2" s="58" t="s">
        <v>43</v>
      </c>
      <c r="H2" s="38">
        <f>I2+M2</f>
        <v>45585</v>
      </c>
      <c r="I2" s="38">
        <f>SUM(J2:L2)</f>
        <v>45585</v>
      </c>
      <c r="J2" s="38">
        <v>29285</v>
      </c>
      <c r="K2" s="38">
        <v>800</v>
      </c>
      <c r="L2" s="38">
        <v>15500</v>
      </c>
      <c r="M2" s="38"/>
      <c r="N2" s="38"/>
      <c r="Q2" s="2"/>
      <c r="R2" s="40" t="s">
        <v>7</v>
      </c>
      <c r="S2" s="41">
        <f>T2+U2</f>
        <v>45585</v>
      </c>
      <c r="T2" s="41">
        <f>J2+K2</f>
        <v>30085</v>
      </c>
      <c r="U2" s="42">
        <f>L2</f>
        <v>15500</v>
      </c>
      <c r="V2" s="2"/>
    </row>
    <row r="3" spans="1:22" ht="45.75" thickBot="1" x14ac:dyDescent="0.3">
      <c r="F3" s="17"/>
      <c r="G3" s="58" t="s">
        <v>48</v>
      </c>
      <c r="H3" s="38"/>
      <c r="I3" s="38">
        <f>SUM(J3:L3)</f>
        <v>100</v>
      </c>
      <c r="J3" s="38">
        <v>66</v>
      </c>
      <c r="K3" s="38"/>
      <c r="L3" s="38">
        <v>34</v>
      </c>
      <c r="M3" s="38"/>
      <c r="N3" s="38"/>
      <c r="Q3" s="2"/>
      <c r="R3" s="43" t="s">
        <v>9</v>
      </c>
      <c r="S3" s="44">
        <f>T3+U3</f>
        <v>100</v>
      </c>
      <c r="T3" s="44">
        <f>J3+K3</f>
        <v>66</v>
      </c>
      <c r="U3" s="45">
        <f>L3</f>
        <v>34</v>
      </c>
      <c r="V3" s="2"/>
    </row>
    <row r="4" spans="1:22" ht="30" x14ac:dyDescent="0.25">
      <c r="F4" s="17"/>
      <c r="G4" s="59" t="s">
        <v>49</v>
      </c>
      <c r="H4" s="39">
        <f t="shared" ref="H4:N4" si="0">SUM(H9:H519)</f>
        <v>42585</v>
      </c>
      <c r="I4" s="39">
        <f t="shared" si="0"/>
        <v>42585</v>
      </c>
      <c r="J4" s="39">
        <f t="shared" si="0"/>
        <v>26285</v>
      </c>
      <c r="K4" s="39">
        <f t="shared" si="0"/>
        <v>800</v>
      </c>
      <c r="L4" s="39">
        <f t="shared" si="0"/>
        <v>15500</v>
      </c>
      <c r="M4" s="39">
        <f t="shared" si="0"/>
        <v>0</v>
      </c>
      <c r="N4" s="39">
        <f t="shared" si="0"/>
        <v>0</v>
      </c>
      <c r="O4" s="20"/>
      <c r="Q4" s="2"/>
      <c r="R4" s="46" t="s">
        <v>8</v>
      </c>
      <c r="S4" s="47">
        <f>T4+U4</f>
        <v>45982.200000000004</v>
      </c>
      <c r="T4" s="47">
        <f>T3*(J4+K4)%</f>
        <v>17876.100000000002</v>
      </c>
      <c r="U4" s="64">
        <f>IF((J5+K5)&lt;T3,I4*(J3+K3)%,"OK")</f>
        <v>28106.100000000002</v>
      </c>
      <c r="V4" s="2"/>
    </row>
    <row r="5" spans="1:22" s="18" customFormat="1" ht="45.75" thickBot="1" x14ac:dyDescent="0.3">
      <c r="A5" s="14"/>
      <c r="B5" s="15"/>
      <c r="C5" s="16"/>
      <c r="D5" s="15"/>
      <c r="E5" s="15"/>
      <c r="F5" s="17"/>
      <c r="G5" s="59" t="s">
        <v>50</v>
      </c>
      <c r="H5" s="39"/>
      <c r="I5" s="39">
        <f>SUM(J5:L5)</f>
        <v>100</v>
      </c>
      <c r="J5" s="39">
        <f>(J4+K4)/I4*100</f>
        <v>63.60220735000587</v>
      </c>
      <c r="K5" s="39"/>
      <c r="L5" s="39">
        <f>L4*100/I4</f>
        <v>36.39779264999413</v>
      </c>
      <c r="M5" s="39"/>
      <c r="N5" s="39"/>
      <c r="O5" s="20"/>
      <c r="Q5" s="2"/>
      <c r="R5" s="48" t="s">
        <v>10</v>
      </c>
      <c r="S5" s="49">
        <f>T5+U5</f>
        <v>420.82945490400255</v>
      </c>
      <c r="T5" s="49">
        <f>S4/T4*100</f>
        <v>257.22724755399668</v>
      </c>
      <c r="U5" s="50">
        <f>S4/U4*100</f>
        <v>163.60220735000587</v>
      </c>
      <c r="V5" s="2" t="s">
        <v>61</v>
      </c>
    </row>
    <row r="6" spans="1:22" s="18" customFormat="1" ht="30.75" thickBot="1" x14ac:dyDescent="0.3">
      <c r="A6" s="14"/>
      <c r="B6" s="15"/>
      <c r="C6" s="16"/>
      <c r="D6" s="15"/>
      <c r="E6" s="15"/>
      <c r="F6" s="17"/>
      <c r="G6" s="59" t="s">
        <v>117</v>
      </c>
      <c r="H6" s="39"/>
      <c r="I6" s="39">
        <f>SUM(J6:L6)</f>
        <v>42585</v>
      </c>
      <c r="J6" s="39">
        <f>J3*I4/100</f>
        <v>28106.1</v>
      </c>
      <c r="K6" s="39"/>
      <c r="L6" s="39">
        <f>I4-J6</f>
        <v>14478.900000000001</v>
      </c>
      <c r="M6" s="39"/>
      <c r="N6" s="39"/>
      <c r="O6" s="20"/>
      <c r="Q6" s="2"/>
      <c r="R6" s="74"/>
      <c r="S6" s="75"/>
      <c r="T6" s="75"/>
      <c r="U6" s="76"/>
      <c r="V6" s="2"/>
    </row>
    <row r="7" spans="1:22" s="18" customFormat="1" ht="24" thickBot="1" x14ac:dyDescent="0.3">
      <c r="A7" s="14"/>
      <c r="B7" s="15"/>
      <c r="C7" s="16"/>
      <c r="D7" s="15"/>
      <c r="E7" s="15"/>
      <c r="F7" s="17"/>
      <c r="G7" s="19"/>
      <c r="H7" s="19"/>
      <c r="I7" s="19"/>
      <c r="J7" s="19"/>
      <c r="K7" s="19"/>
      <c r="L7" s="19"/>
      <c r="M7" s="19"/>
      <c r="N7" s="19"/>
      <c r="O7" s="20"/>
      <c r="Q7" s="2"/>
      <c r="R7" s="51" t="s">
        <v>45</v>
      </c>
      <c r="S7" s="41"/>
      <c r="T7" s="41"/>
      <c r="U7" s="42">
        <v>1000</v>
      </c>
      <c r="V7" s="4">
        <f>U7</f>
        <v>1000</v>
      </c>
    </row>
    <row r="8" spans="1:22" s="28" customFormat="1" ht="62.25" thickBot="1" x14ac:dyDescent="0.3">
      <c r="A8" s="21" t="s">
        <v>32</v>
      </c>
      <c r="B8" s="22" t="s">
        <v>85</v>
      </c>
      <c r="C8" s="23" t="s">
        <v>33</v>
      </c>
      <c r="D8" s="24" t="s">
        <v>34</v>
      </c>
      <c r="E8" s="24" t="s">
        <v>86</v>
      </c>
      <c r="F8" s="25" t="s">
        <v>4</v>
      </c>
      <c r="G8" s="26" t="s">
        <v>5</v>
      </c>
      <c r="H8" s="34" t="s">
        <v>63</v>
      </c>
      <c r="I8" s="26" t="s">
        <v>35</v>
      </c>
      <c r="J8" s="26" t="s">
        <v>36</v>
      </c>
      <c r="K8" s="26" t="s">
        <v>37</v>
      </c>
      <c r="L8" s="26" t="s">
        <v>38</v>
      </c>
      <c r="M8" s="26" t="s">
        <v>39</v>
      </c>
      <c r="N8" s="26" t="s">
        <v>40</v>
      </c>
      <c r="O8" s="27" t="s">
        <v>41</v>
      </c>
      <c r="Q8" s="2"/>
      <c r="R8" s="52" t="s">
        <v>44</v>
      </c>
      <c r="S8" s="53"/>
      <c r="T8" s="53"/>
      <c r="U8" s="54"/>
      <c r="V8" s="2"/>
    </row>
    <row r="9" spans="1:22" s="18" customFormat="1" ht="30" x14ac:dyDescent="0.25">
      <c r="A9" s="14"/>
      <c r="B9" s="71" t="s">
        <v>75</v>
      </c>
      <c r="C9" s="71" t="s">
        <v>13</v>
      </c>
      <c r="D9" s="71" t="s">
        <v>16</v>
      </c>
      <c r="E9" s="71" t="s">
        <v>87</v>
      </c>
      <c r="F9" s="17" t="s">
        <v>114</v>
      </c>
      <c r="G9" s="29" t="s">
        <v>115</v>
      </c>
      <c r="H9" s="29">
        <v>5000</v>
      </c>
      <c r="I9" s="29">
        <v>5000</v>
      </c>
      <c r="J9" s="29">
        <v>0</v>
      </c>
      <c r="K9" s="29"/>
      <c r="L9" s="29">
        <v>5000</v>
      </c>
      <c r="M9" s="29"/>
      <c r="N9" s="29"/>
      <c r="O9" s="5">
        <f t="shared" ref="O9:O14" si="1">H9-J9-K9-L9-M9-N9</f>
        <v>0</v>
      </c>
      <c r="Q9" s="2"/>
      <c r="R9" s="55"/>
      <c r="S9" s="55" t="s">
        <v>53</v>
      </c>
      <c r="T9" s="55"/>
      <c r="U9" s="55"/>
      <c r="V9" s="2"/>
    </row>
    <row r="10" spans="1:22" s="18" customFormat="1" ht="30" x14ac:dyDescent="0.25">
      <c r="A10" s="31"/>
      <c r="B10" s="71" t="s">
        <v>70</v>
      </c>
      <c r="C10" s="71" t="s">
        <v>13</v>
      </c>
      <c r="D10" s="71" t="s">
        <v>16</v>
      </c>
      <c r="E10" s="71" t="s">
        <v>88</v>
      </c>
      <c r="F10" s="17"/>
      <c r="G10" s="29"/>
      <c r="H10" s="29">
        <v>1500</v>
      </c>
      <c r="I10" s="29">
        <v>1500</v>
      </c>
      <c r="J10" s="29">
        <v>1500</v>
      </c>
      <c r="K10" s="29"/>
      <c r="L10" s="29"/>
      <c r="M10" s="29"/>
      <c r="N10" s="29"/>
      <c r="O10" s="30">
        <f t="shared" si="1"/>
        <v>0</v>
      </c>
      <c r="Q10" s="3"/>
      <c r="R10" s="60" t="s">
        <v>55</v>
      </c>
      <c r="S10" s="56">
        <f>SUMIFS(Table13[ELIGIBILE - D - Finanţarea nerambursabilă  - lei      (A-B-C)],Table13[Denumirea indicatorilor (categorii de cheltuieli)],"b. Achiziţionarea de dotări")</f>
        <v>0</v>
      </c>
      <c r="T10" s="56"/>
      <c r="U10" s="56"/>
      <c r="V10" s="3"/>
    </row>
    <row r="11" spans="1:22" s="18" customFormat="1" ht="30" x14ac:dyDescent="0.25">
      <c r="A11" s="31"/>
      <c r="B11" s="71" t="s">
        <v>71</v>
      </c>
      <c r="C11" s="71" t="s">
        <v>13</v>
      </c>
      <c r="D11" s="71" t="s">
        <v>14</v>
      </c>
      <c r="E11" s="71" t="s">
        <v>89</v>
      </c>
      <c r="F11" s="17"/>
      <c r="G11" s="29"/>
      <c r="H11" s="29">
        <v>1500</v>
      </c>
      <c r="I11" s="29">
        <v>1500</v>
      </c>
      <c r="J11" s="29">
        <v>1500</v>
      </c>
      <c r="K11" s="29"/>
      <c r="L11" s="29"/>
      <c r="M11" s="29"/>
      <c r="N11" s="29"/>
      <c r="O11" s="30">
        <f>H11-J11-K11-L11-M11-N11</f>
        <v>0</v>
      </c>
      <c r="R11" s="61" t="s">
        <v>51</v>
      </c>
      <c r="S11" s="55">
        <f>SUMIFS(Table13[ELIGIBILE - D - Finanţarea nerambursabilă  - lei      (A-B-C)],Table13[Subcategorii de cheltuieli:],"a.3.3. Manag. Proiect - prestari servicii")</f>
        <v>500</v>
      </c>
      <c r="T11" s="55"/>
      <c r="U11" s="55"/>
    </row>
    <row r="12" spans="1:22" s="18" customFormat="1" ht="30" x14ac:dyDescent="0.25">
      <c r="A12" s="31"/>
      <c r="B12" s="71" t="s">
        <v>71</v>
      </c>
      <c r="C12" s="71" t="s">
        <v>13</v>
      </c>
      <c r="D12" s="71" t="s">
        <v>14</v>
      </c>
      <c r="E12" s="71" t="s">
        <v>90</v>
      </c>
      <c r="F12" s="17"/>
      <c r="G12" s="29"/>
      <c r="H12" s="29">
        <v>800</v>
      </c>
      <c r="I12" s="29">
        <v>800</v>
      </c>
      <c r="J12" s="29">
        <v>0</v>
      </c>
      <c r="K12" s="29">
        <v>800</v>
      </c>
      <c r="L12" s="29"/>
      <c r="M12" s="29"/>
      <c r="N12" s="29"/>
      <c r="O12" s="30">
        <f t="shared" si="1"/>
        <v>0</v>
      </c>
      <c r="R12" s="70" t="s">
        <v>62</v>
      </c>
      <c r="S12" s="55">
        <f>SUMIFS(Table13[ELIGIBILE - D - Finanţarea nerambursabilă  - lei      (A-B-C)],Table13[Subcategorii de cheltuieli:],"g.1. Cheltuieli de personal")</f>
        <v>0</v>
      </c>
      <c r="T12" s="55"/>
      <c r="U12" s="55"/>
    </row>
    <row r="13" spans="1:22" s="18" customFormat="1" ht="30.75" thickBot="1" x14ac:dyDescent="0.3">
      <c r="A13" s="31"/>
      <c r="B13" s="71" t="s">
        <v>69</v>
      </c>
      <c r="C13" s="71" t="s">
        <v>13</v>
      </c>
      <c r="D13" s="71" t="s">
        <v>18</v>
      </c>
      <c r="E13" s="71" t="s">
        <v>91</v>
      </c>
      <c r="F13" s="17"/>
      <c r="G13" s="29"/>
      <c r="H13" s="29">
        <v>15</v>
      </c>
      <c r="I13" s="29">
        <v>15</v>
      </c>
      <c r="J13" s="29">
        <v>15</v>
      </c>
      <c r="K13" s="29"/>
      <c r="L13" s="29"/>
      <c r="M13" s="29"/>
      <c r="N13" s="29"/>
      <c r="O13" s="30">
        <f t="shared" si="1"/>
        <v>0</v>
      </c>
      <c r="R13" s="62" t="s">
        <v>52</v>
      </c>
      <c r="S13" s="55">
        <f>SUMIFS(Table13[ELIGIBILE - D - Finanţarea nerambursabilă  - lei      (A-B-C)],Table13[Subcategorii de cheltuieli:],"g.2. Cheltuieli administrative")</f>
        <v>0</v>
      </c>
      <c r="T13" s="55"/>
      <c r="U13" s="55"/>
    </row>
    <row r="14" spans="1:22" s="18" customFormat="1" ht="30.75" thickBot="1" x14ac:dyDescent="0.3">
      <c r="A14" s="31"/>
      <c r="B14" s="71" t="s">
        <v>69</v>
      </c>
      <c r="C14" s="71" t="s">
        <v>13</v>
      </c>
      <c r="D14" s="71" t="s">
        <v>20</v>
      </c>
      <c r="E14" s="71" t="s">
        <v>92</v>
      </c>
      <c r="F14" s="17"/>
      <c r="G14" s="29"/>
      <c r="H14" s="29">
        <v>500</v>
      </c>
      <c r="I14" s="29">
        <v>500</v>
      </c>
      <c r="J14" s="29">
        <v>500</v>
      </c>
      <c r="K14" s="29"/>
      <c r="L14" s="29"/>
      <c r="M14" s="29"/>
      <c r="N14" s="29"/>
      <c r="O14" s="30">
        <f t="shared" si="1"/>
        <v>0</v>
      </c>
      <c r="R14" s="7" t="s">
        <v>54</v>
      </c>
      <c r="S14" s="65" t="s">
        <v>57</v>
      </c>
      <c r="T14" s="65" t="s">
        <v>58</v>
      </c>
      <c r="U14" s="66"/>
    </row>
    <row r="15" spans="1:22" s="18" customFormat="1" ht="45" x14ac:dyDescent="0.25">
      <c r="A15" s="31"/>
      <c r="B15" s="71" t="s">
        <v>69</v>
      </c>
      <c r="C15" s="71" t="s">
        <v>13</v>
      </c>
      <c r="D15" s="71" t="s">
        <v>22</v>
      </c>
      <c r="E15" s="71"/>
      <c r="F15" s="17"/>
      <c r="G15" s="29"/>
      <c r="H15" s="29">
        <v>1500</v>
      </c>
      <c r="I15" s="29">
        <v>1500</v>
      </c>
      <c r="J15" s="29">
        <v>1000</v>
      </c>
      <c r="K15" s="29"/>
      <c r="L15" s="29">
        <v>500</v>
      </c>
      <c r="M15" s="29"/>
      <c r="N15" s="29"/>
      <c r="O15" s="30">
        <f>H15-J15-K15-L15-M15-N15</f>
        <v>0</v>
      </c>
      <c r="R15" s="67" t="s">
        <v>56</v>
      </c>
      <c r="S15" s="63">
        <f>S10</f>
        <v>0</v>
      </c>
      <c r="T15" s="63" t="e">
        <f>S15-#REF!</f>
        <v>#REF!</v>
      </c>
      <c r="U15" s="18" t="e">
        <f>IF(T15&gt;#REF!,"Depasire","OK")</f>
        <v>#REF!</v>
      </c>
    </row>
    <row r="16" spans="1:22" ht="30" x14ac:dyDescent="0.25">
      <c r="A16" s="72"/>
      <c r="B16" s="71" t="s">
        <v>69</v>
      </c>
      <c r="C16" s="71" t="s">
        <v>13</v>
      </c>
      <c r="D16" s="71" t="s">
        <v>23</v>
      </c>
      <c r="E16" s="71" t="s">
        <v>93</v>
      </c>
      <c r="F16" s="17"/>
      <c r="H16" s="29">
        <v>1000</v>
      </c>
      <c r="I16" s="29">
        <v>1000</v>
      </c>
      <c r="J16" s="29">
        <v>1000</v>
      </c>
      <c r="O16" s="73">
        <f t="shared" ref="O16:O36" si="2">H16-J16-K16-L16-M16-N16</f>
        <v>0</v>
      </c>
      <c r="R16" s="68" t="s">
        <v>59</v>
      </c>
      <c r="S16" s="63" t="e">
        <f>S11+S13+#REF!</f>
        <v>#REF!</v>
      </c>
      <c r="T16" s="63" t="e">
        <f>S16-#REF!</f>
        <v>#REF!</v>
      </c>
      <c r="U16" s="18" t="e">
        <f>IF(T16&gt;#REF!,"Depasire","OK")</f>
        <v>#REF!</v>
      </c>
    </row>
    <row r="17" spans="1:21" ht="30" x14ac:dyDescent="0.25">
      <c r="A17" s="72"/>
      <c r="B17" s="71" t="s">
        <v>69</v>
      </c>
      <c r="C17" s="71" t="s">
        <v>13</v>
      </c>
      <c r="D17" s="71" t="s">
        <v>23</v>
      </c>
      <c r="E17" s="71" t="s">
        <v>94</v>
      </c>
      <c r="F17" s="17"/>
      <c r="H17" s="29">
        <v>500</v>
      </c>
      <c r="I17" s="29">
        <v>500</v>
      </c>
      <c r="J17" s="29">
        <v>500</v>
      </c>
      <c r="O17" s="73">
        <f t="shared" si="2"/>
        <v>0</v>
      </c>
      <c r="R17" s="69" t="s">
        <v>60</v>
      </c>
      <c r="S17" s="63" t="e">
        <f>#REF!+S12+S13</f>
        <v>#REF!</v>
      </c>
      <c r="T17" s="63" t="e">
        <f>S17-#REF!</f>
        <v>#REF!</v>
      </c>
      <c r="U17" s="18" t="e">
        <f>IF(T17&gt;#REF!,"Depasire","OK")</f>
        <v>#REF!</v>
      </c>
    </row>
    <row r="18" spans="1:21" ht="45" x14ac:dyDescent="0.25">
      <c r="A18" s="72"/>
      <c r="B18" s="71" t="s">
        <v>69</v>
      </c>
      <c r="C18" s="71" t="s">
        <v>13</v>
      </c>
      <c r="D18" s="71" t="s">
        <v>25</v>
      </c>
      <c r="E18" s="71" t="s">
        <v>95</v>
      </c>
      <c r="F18" s="17"/>
      <c r="H18" s="29">
        <v>150</v>
      </c>
      <c r="I18" s="29">
        <v>150</v>
      </c>
      <c r="J18" s="29">
        <v>150</v>
      </c>
      <c r="O18" s="73">
        <f t="shared" si="2"/>
        <v>0</v>
      </c>
    </row>
    <row r="19" spans="1:21" ht="30" x14ac:dyDescent="0.25">
      <c r="A19" s="72"/>
      <c r="B19" s="71" t="s">
        <v>69</v>
      </c>
      <c r="C19" s="71" t="s">
        <v>15</v>
      </c>
      <c r="D19" s="71" t="s">
        <v>15</v>
      </c>
      <c r="E19" s="71" t="s">
        <v>96</v>
      </c>
      <c r="F19" s="17"/>
      <c r="H19" s="29">
        <v>1000</v>
      </c>
      <c r="I19" s="29">
        <v>1000</v>
      </c>
      <c r="J19" s="29">
        <v>1000</v>
      </c>
      <c r="O19" s="73">
        <f t="shared" si="2"/>
        <v>0</v>
      </c>
    </row>
    <row r="20" spans="1:21" ht="30" x14ac:dyDescent="0.25">
      <c r="A20" s="72"/>
      <c r="B20" s="71" t="s">
        <v>76</v>
      </c>
      <c r="C20" s="71" t="s">
        <v>17</v>
      </c>
      <c r="D20" s="71" t="s">
        <v>26</v>
      </c>
      <c r="E20" s="71" t="s">
        <v>97</v>
      </c>
      <c r="F20" s="17"/>
      <c r="H20" s="29">
        <v>2000</v>
      </c>
      <c r="I20" s="29">
        <v>2000</v>
      </c>
      <c r="J20" s="29">
        <v>2000</v>
      </c>
      <c r="O20" s="73">
        <f t="shared" si="2"/>
        <v>0</v>
      </c>
    </row>
    <row r="21" spans="1:21" x14ac:dyDescent="0.25">
      <c r="A21" s="72"/>
      <c r="B21" s="71" t="s">
        <v>76</v>
      </c>
      <c r="C21" s="71" t="s">
        <v>17</v>
      </c>
      <c r="D21" s="71" t="s">
        <v>27</v>
      </c>
      <c r="E21" s="71" t="s">
        <v>98</v>
      </c>
      <c r="F21" s="17"/>
      <c r="H21" s="29">
        <v>1000</v>
      </c>
      <c r="I21" s="29">
        <v>1000</v>
      </c>
      <c r="J21" s="29">
        <v>1000</v>
      </c>
      <c r="O21" s="73">
        <f t="shared" si="2"/>
        <v>0</v>
      </c>
    </row>
    <row r="22" spans="1:21" ht="30" x14ac:dyDescent="0.25">
      <c r="A22" s="72"/>
      <c r="B22" s="71" t="s">
        <v>76</v>
      </c>
      <c r="C22" s="71" t="s">
        <v>17</v>
      </c>
      <c r="D22" s="71" t="s">
        <v>27</v>
      </c>
      <c r="E22" s="71" t="s">
        <v>99</v>
      </c>
      <c r="F22" s="17"/>
      <c r="H22" s="29">
        <v>2000</v>
      </c>
      <c r="I22" s="29">
        <v>2000</v>
      </c>
      <c r="J22" s="29">
        <v>2000</v>
      </c>
      <c r="O22" s="73">
        <f t="shared" si="2"/>
        <v>0</v>
      </c>
    </row>
    <row r="23" spans="1:21" x14ac:dyDescent="0.25">
      <c r="A23" s="72"/>
      <c r="B23" s="71" t="s">
        <v>76</v>
      </c>
      <c r="C23" s="71" t="s">
        <v>17</v>
      </c>
      <c r="D23" s="71" t="s">
        <v>27</v>
      </c>
      <c r="E23" s="71" t="s">
        <v>100</v>
      </c>
      <c r="F23" s="17"/>
      <c r="H23" s="29">
        <v>120</v>
      </c>
      <c r="I23" s="29">
        <v>120</v>
      </c>
      <c r="J23" s="29">
        <v>120</v>
      </c>
      <c r="O23" s="73">
        <f t="shared" si="2"/>
        <v>0</v>
      </c>
    </row>
    <row r="24" spans="1:21" ht="90" x14ac:dyDescent="0.25">
      <c r="A24" s="72"/>
      <c r="B24" s="71" t="s">
        <v>76</v>
      </c>
      <c r="C24" s="71" t="s">
        <v>19</v>
      </c>
      <c r="D24" s="71" t="s">
        <v>28</v>
      </c>
      <c r="E24" s="71" t="s">
        <v>101</v>
      </c>
      <c r="F24" s="17"/>
      <c r="H24" s="29">
        <v>1000</v>
      </c>
      <c r="I24" s="29">
        <v>1000</v>
      </c>
      <c r="J24" s="29">
        <v>1000</v>
      </c>
      <c r="O24" s="73">
        <f t="shared" si="2"/>
        <v>0</v>
      </c>
    </row>
    <row r="25" spans="1:21" ht="90" x14ac:dyDescent="0.25">
      <c r="A25" s="72"/>
      <c r="B25" s="71" t="s">
        <v>76</v>
      </c>
      <c r="C25" s="71" t="s">
        <v>19</v>
      </c>
      <c r="D25" s="71" t="s">
        <v>28</v>
      </c>
      <c r="E25" s="71" t="s">
        <v>102</v>
      </c>
      <c r="F25" s="17"/>
      <c r="H25" s="29">
        <v>1000</v>
      </c>
      <c r="I25" s="29">
        <v>1000</v>
      </c>
      <c r="J25" s="29">
        <v>1000</v>
      </c>
      <c r="O25" s="73">
        <f t="shared" si="2"/>
        <v>0</v>
      </c>
    </row>
    <row r="26" spans="1:21" ht="30" x14ac:dyDescent="0.25">
      <c r="A26" s="72"/>
      <c r="B26" s="71" t="s">
        <v>65</v>
      </c>
      <c r="C26" s="71" t="s">
        <v>19</v>
      </c>
      <c r="D26" s="71" t="s">
        <v>29</v>
      </c>
      <c r="E26" s="71" t="s">
        <v>103</v>
      </c>
      <c r="F26" s="17"/>
      <c r="H26" s="29">
        <v>50</v>
      </c>
      <c r="I26" s="29">
        <v>50</v>
      </c>
      <c r="J26" s="29">
        <v>50</v>
      </c>
      <c r="O26" s="73">
        <f t="shared" si="2"/>
        <v>0</v>
      </c>
    </row>
    <row r="27" spans="1:21" ht="30" x14ac:dyDescent="0.25">
      <c r="A27" s="72"/>
      <c r="B27" s="71" t="s">
        <v>67</v>
      </c>
      <c r="C27" s="71" t="s">
        <v>19</v>
      </c>
      <c r="D27" s="71" t="s">
        <v>29</v>
      </c>
      <c r="E27" s="71" t="s">
        <v>104</v>
      </c>
      <c r="F27" s="17"/>
      <c r="H27" s="29">
        <v>10000</v>
      </c>
      <c r="I27" s="29">
        <v>10000</v>
      </c>
      <c r="J27" s="29">
        <v>0</v>
      </c>
      <c r="L27" s="29">
        <v>10000</v>
      </c>
      <c r="O27" s="73">
        <f t="shared" si="2"/>
        <v>0</v>
      </c>
    </row>
    <row r="28" spans="1:21" ht="45" x14ac:dyDescent="0.25">
      <c r="A28" s="72"/>
      <c r="B28" s="71" t="s">
        <v>67</v>
      </c>
      <c r="C28" s="71" t="s">
        <v>19</v>
      </c>
      <c r="D28" s="71" t="s">
        <v>30</v>
      </c>
      <c r="E28" s="71" t="s">
        <v>105</v>
      </c>
      <c r="F28" s="17"/>
      <c r="H28" s="29">
        <v>1000</v>
      </c>
      <c r="I28" s="29">
        <v>1000</v>
      </c>
      <c r="J28" s="29">
        <v>1000</v>
      </c>
      <c r="O28" s="73">
        <f t="shared" si="2"/>
        <v>0</v>
      </c>
    </row>
    <row r="29" spans="1:21" ht="45" x14ac:dyDescent="0.25">
      <c r="A29" s="72"/>
      <c r="B29" s="71" t="s">
        <v>67</v>
      </c>
      <c r="C29" s="71" t="s">
        <v>19</v>
      </c>
      <c r="D29" s="71" t="s">
        <v>30</v>
      </c>
      <c r="E29" s="71" t="s">
        <v>106</v>
      </c>
      <c r="F29" s="17"/>
      <c r="H29" s="29">
        <v>1000</v>
      </c>
      <c r="I29" s="29">
        <v>1000</v>
      </c>
      <c r="J29" s="29">
        <v>1000</v>
      </c>
      <c r="O29" s="73">
        <f t="shared" si="2"/>
        <v>0</v>
      </c>
    </row>
    <row r="30" spans="1:21" ht="45" x14ac:dyDescent="0.25">
      <c r="A30" s="72"/>
      <c r="B30" s="71" t="s">
        <v>67</v>
      </c>
      <c r="C30" s="71" t="s">
        <v>19</v>
      </c>
      <c r="D30" s="71" t="s">
        <v>30</v>
      </c>
      <c r="E30" s="71" t="s">
        <v>107</v>
      </c>
      <c r="F30" s="17"/>
      <c r="H30" s="29">
        <v>750</v>
      </c>
      <c r="I30" s="29">
        <v>750</v>
      </c>
      <c r="J30" s="29">
        <v>750</v>
      </c>
      <c r="O30" s="73">
        <f t="shared" si="2"/>
        <v>0</v>
      </c>
    </row>
    <row r="31" spans="1:21" ht="45" x14ac:dyDescent="0.25">
      <c r="A31" s="72"/>
      <c r="B31" s="71" t="s">
        <v>80</v>
      </c>
      <c r="C31" s="71" t="s">
        <v>21</v>
      </c>
      <c r="D31" s="71" t="s">
        <v>21</v>
      </c>
      <c r="E31" s="71" t="s">
        <v>108</v>
      </c>
      <c r="F31" s="17"/>
      <c r="H31" s="29">
        <v>900</v>
      </c>
      <c r="I31" s="29">
        <v>900</v>
      </c>
      <c r="J31" s="29">
        <v>900</v>
      </c>
      <c r="O31" s="73">
        <f t="shared" si="2"/>
        <v>0</v>
      </c>
    </row>
    <row r="32" spans="1:21" ht="45" x14ac:dyDescent="0.25">
      <c r="A32" s="72"/>
      <c r="B32" s="71" t="s">
        <v>80</v>
      </c>
      <c r="C32" s="71" t="s">
        <v>64</v>
      </c>
      <c r="D32" s="71" t="s">
        <v>64</v>
      </c>
      <c r="E32" s="71" t="s">
        <v>109</v>
      </c>
      <c r="F32" s="17"/>
      <c r="H32" s="29">
        <v>40</v>
      </c>
      <c r="I32" s="29">
        <v>40</v>
      </c>
      <c r="J32" s="29">
        <v>40</v>
      </c>
      <c r="O32" s="73">
        <f t="shared" si="2"/>
        <v>0</v>
      </c>
    </row>
    <row r="33" spans="1:15" ht="45" x14ac:dyDescent="0.25">
      <c r="A33" s="72"/>
      <c r="B33" s="71" t="s">
        <v>80</v>
      </c>
      <c r="C33" s="71" t="s">
        <v>64</v>
      </c>
      <c r="D33" s="71" t="s">
        <v>64</v>
      </c>
      <c r="E33" s="71" t="s">
        <v>110</v>
      </c>
      <c r="F33" s="17"/>
      <c r="H33" s="29">
        <v>660</v>
      </c>
      <c r="I33" s="29">
        <v>660</v>
      </c>
      <c r="J33" s="29">
        <v>660</v>
      </c>
      <c r="O33" s="73">
        <f t="shared" si="2"/>
        <v>0</v>
      </c>
    </row>
    <row r="34" spans="1:15" ht="45" x14ac:dyDescent="0.25">
      <c r="A34" s="72"/>
      <c r="B34" s="71" t="s">
        <v>80</v>
      </c>
      <c r="C34" s="71" t="s">
        <v>24</v>
      </c>
      <c r="D34" s="71" t="s">
        <v>62</v>
      </c>
      <c r="E34" s="71" t="s">
        <v>111</v>
      </c>
      <c r="F34" s="17"/>
      <c r="H34" s="29">
        <v>3000</v>
      </c>
      <c r="I34" s="29">
        <v>3000</v>
      </c>
      <c r="J34" s="29">
        <v>3000</v>
      </c>
      <c r="O34" s="73">
        <f t="shared" si="2"/>
        <v>0</v>
      </c>
    </row>
    <row r="35" spans="1:15" ht="45" x14ac:dyDescent="0.25">
      <c r="A35" s="72"/>
      <c r="B35" s="71" t="s">
        <v>80</v>
      </c>
      <c r="C35" s="71" t="s">
        <v>24</v>
      </c>
      <c r="D35" s="71" t="s">
        <v>62</v>
      </c>
      <c r="E35" s="71" t="s">
        <v>112</v>
      </c>
      <c r="F35" s="17"/>
      <c r="H35" s="29">
        <v>4000</v>
      </c>
      <c r="I35" s="29">
        <v>4000</v>
      </c>
      <c r="J35" s="29">
        <v>4000</v>
      </c>
      <c r="O35" s="73">
        <f t="shared" si="2"/>
        <v>0</v>
      </c>
    </row>
    <row r="36" spans="1:15" ht="45" x14ac:dyDescent="0.25">
      <c r="A36" s="72"/>
      <c r="B36" s="71" t="s">
        <v>83</v>
      </c>
      <c r="C36" s="71" t="s">
        <v>24</v>
      </c>
      <c r="D36" s="71" t="s">
        <v>31</v>
      </c>
      <c r="E36" s="71" t="s">
        <v>113</v>
      </c>
      <c r="F36" s="17"/>
      <c r="H36" s="29">
        <v>600</v>
      </c>
      <c r="I36" s="29">
        <v>600</v>
      </c>
      <c r="J36" s="29">
        <v>600</v>
      </c>
      <c r="O36" s="73">
        <f t="shared" si="2"/>
        <v>0</v>
      </c>
    </row>
  </sheetData>
  <conditionalFormatting sqref="O1:O7 O39:O1048576 O9:O37">
    <cfRule type="cellIs" dxfId="20" priority="4" operator="notEqual">
      <formula>0</formula>
    </cfRule>
  </conditionalFormatting>
  <conditionalFormatting sqref="O8">
    <cfRule type="cellIs" dxfId="19" priority="3" operator="notEqual">
      <formula>0</formula>
    </cfRule>
  </conditionalFormatting>
  <conditionalFormatting sqref="J5">
    <cfRule type="cellIs" dxfId="18" priority="2" operator="lessThan">
      <formula>$J$3</formula>
    </cfRule>
  </conditionalFormatting>
  <conditionalFormatting sqref="T15:T17">
    <cfRule type="cellIs" dxfId="17" priority="1" operator="greaterThan">
      <formula>#REF!</formula>
    </cfRule>
  </conditionalFormatting>
  <dataValidations count="4">
    <dataValidation allowBlank="1" showInputMessage="1" showErrorMessage="1" promptTitle="OBLIGATORIU!" prompt="Selecati o subcategorie daca ati selectat categorie de chetuiala urmata de (*) in coloana alaturata (din stanga). _x000a_" sqref="E9:E36" xr:uid="{430BE9BC-91C1-4EB0-9EE1-7DFDA132D269}"/>
    <dataValidation operator="lessThanOrEqual" allowBlank="1" showInputMessage="1" showErrorMessage="1" sqref="H8:H1048576" xr:uid="{7710E15C-BF7F-4CD4-B3A7-77A80AFFB38C}"/>
    <dataValidation allowBlank="1" showInputMessage="1" showErrorMessage="1" promptTitle="ATENTIE!" prompt="Corelati coloana Eligibil/ neeligibil cu finantarea nerambursabila solicitata, astfel:_x000a_*CJBv ≥ 0 lei - pentru ELIGIBIL;  _x000a_**CJBv = 0 lei - pentru NEELIGIBIL" sqref="I9:I36 L8:N1048576" xr:uid="{1541F0E2-F50D-4BBC-9981-BA48A5528FD5}"/>
    <dataValidation allowBlank="1" sqref="O8" xr:uid="{35B0C7C2-87FE-4F0E-865A-F1D4272C4501}"/>
  </dataValidations>
  <pageMargins left="0.70866141732283472" right="0.70866141732283472" top="0.74803149606299213" bottom="0.74803149606299213" header="0.31496062992125984" footer="0.31496062992125984"/>
  <pageSetup paperSize="9" scale="62" fitToHeight="0" orientation="landscape" r:id="rId1"/>
  <headerFooter>
    <oddHeader xml:space="preserve">&amp;R&amp;"-,Bold"Anexa 7. Formular decont cultură </oddHeader>
    <oddFooter>&amp;CReprezentant legal / Nume, Prenume, semnaturia, stampila:
______________________________________________________________________________&amp;R&amp;P / &amp;N</oddFooter>
  </headerFooter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errorTitle="Atentie" error="Alege o subcategorie de cheltuiala!" promptTitle="OBLIGATORIU!" prompt="Selecati o subcategorie daca ati selectat categorie de chetuiala urmata de (*) in coloana alaturata (din stanga). _x000a_" xr:uid="{46B65F0C-CF9A-4E35-B19F-F86CCDB6215E}">
          <x14:formula1>
            <xm:f>'\\fileserver2\share2\Proiecte Culturale\2020\Ghid cultura privat 2020 word\[(etapa1)_Anexa 1.2. Bugetul de venituri si cheltuieli.xlsx]Categorii cheltuieli'!#REF!</xm:f>
          </x14:formula1>
          <xm:sqref>D9:D36</xm:sqref>
        </x14:dataValidation>
        <x14:dataValidation type="list" allowBlank="1" showInputMessage="1" showErrorMessage="1" error="NU a fost selectata o categorie de cheltuala" promptTitle="OBLIGATORIU!" prompt="Selectati o categorie de cheltuiala!" xr:uid="{A9738477-72B4-4393-A455-238490BD8768}">
          <x14:formula1>
            <xm:f>'\\fileserver2\share2\Proiecte Culturale\2020\Ghid cultura privat 2020 word\[(etapa1)_Anexa 1.2. Bugetul de venituri si cheltuieli.xlsx]Categorii cheltuieli'!#REF!</xm:f>
          </x14:formula1>
          <xm:sqref>C9:C36</xm:sqref>
        </x14:dataValidation>
        <x14:dataValidation type="list" allowBlank="1" showInputMessage="1" showErrorMessage="1" errorTitle="Eroare" error="Alege activitatea (A1... A20)" promptTitle="OBLIGATORIU!" prompt="Puteti completa astfel:_x000a_1.Alegeti din lista activitatea; " xr:uid="{02F2FF1A-A9C6-4B92-9BBE-C8C1D11A815D}">
          <x14:formula1>
            <xm:f>'\\fileserver2\share2\Proiecte Culturale\2020\Ghid cultura privat 2020 word\[(etapa1)_Anexa 1.2. Bugetul de venituri si cheltuieli.xlsx]Categorii cheltuieli'!#REF!</xm:f>
          </x14:formula1>
          <xm:sqref>B9:B36</xm:sqref>
        </x14:dataValidation>
        <x14:dataValidation type="list" allowBlank="1" showInputMessage="1" showErrorMessage="1" promptTitle="OBLIGATORIU!" prompt="Selecati o subcategorie daca ati selectat categorie de chetuiala urmata de (*) in coloana alaturata (din stanga). _x000a_" xr:uid="{01336CF5-AA08-4E87-910A-D9B112CF3408}">
          <x14:formula1>
            <xm:f>'Categorii cheltuieli'!$B$2:$B$18</xm:f>
          </x14:formula1>
          <xm:sqref>D1:D8 D37:D1048576</xm:sqref>
        </x14:dataValidation>
        <x14:dataValidation type="list" allowBlank="1" showInputMessage="1" showErrorMessage="1" error="NU a fost selectata o categorie de cheltuala" promptTitle="OBLIGATORIU!" prompt="Selectati o categorie de cheltuiala!" xr:uid="{76BA7A9C-D52D-4339-963F-327C675548C6}">
          <x14:formula1>
            <xm:f>'Categorii cheltuieli'!$A$2:$A$8</xm:f>
          </x14:formula1>
          <xm:sqref>C1:C8 C37:C1048576</xm:sqref>
        </x14:dataValidation>
        <x14:dataValidation type="list" allowBlank="1" showInputMessage="1" promptTitle="OBLIGATORIU!" prompt="Puteti completa astfel:_x000a_1.Alegeti din lista activitatea; 2 Alegeti din lista activitatea si completati denumirea; Introduceti o alta denumire_x000a_" xr:uid="{19C0EE91-B574-4554-95F0-1BEDA1A2B317}">
          <x14:formula1>
            <xm:f>'Categorii cheltuieli'!$C$1:$C$20</xm:f>
          </x14:formula1>
          <xm:sqref>B1:B8 B37:B1048576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Decont Cultura 2020</vt:lpstr>
      <vt:lpstr>Categorii cheltuieli</vt:lpstr>
      <vt:lpstr>Demo DECONT &amp; Instructiuni 2020</vt:lpstr>
      <vt:lpstr>'Decont Cultura 2020'!Print_Titles</vt:lpstr>
      <vt:lpstr>'Demo DECONT &amp; Instructiuni 2020'!Print_Titles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Negre Cornel</dc:creator>
  <cp:lastModifiedBy>Nicoleta Iures</cp:lastModifiedBy>
  <cp:lastPrinted>2020-01-17T07:37:32Z</cp:lastPrinted>
  <dcterms:created xsi:type="dcterms:W3CDTF">2017-11-02T06:22:15Z</dcterms:created>
  <dcterms:modified xsi:type="dcterms:W3CDTF">2020-02-20T14:19:14Z</dcterms:modified>
</cp:coreProperties>
</file>