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2\share2\Proiecte Culturale\2018\!Ghidul solicitantului CULTURA 2018\"/>
    </mc:Choice>
  </mc:AlternateContent>
  <bookViews>
    <workbookView xWindow="0" yWindow="0" windowWidth="23040" windowHeight="8832" activeTab="2"/>
  </bookViews>
  <sheets>
    <sheet name="Decont Cultura 2018" sheetId="15" r:id="rId1"/>
    <sheet name="Categorii cheltuieli" sheetId="14" r:id="rId2"/>
    <sheet name="Decont DEMO &amp; Instructiuni" sheetId="16" r:id="rId3"/>
  </sheets>
  <definedNames>
    <definedName name="_xlnm._FilterDatabase" localSheetId="0" hidden="1">'Decont Cultura 2018'!$A$8:$L$14</definedName>
    <definedName name="_xlnm._FilterDatabase" localSheetId="2" hidden="1">'Decont DEMO &amp; Instructiuni'!$A$8:$L$17</definedName>
    <definedName name="_xlnm.Print_Titles" localSheetId="0">'Decont Cultura 2018'!$7:$7</definedName>
    <definedName name="_xlnm.Print_Titles" localSheetId="2">'Decont DEMO &amp; Instructiuni'!$7:$7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5" l="1"/>
  <c r="N17" i="16" l="1"/>
  <c r="N16" i="16"/>
  <c r="N15" i="16"/>
  <c r="N14" i="16"/>
  <c r="N13" i="16"/>
  <c r="N12" i="16"/>
  <c r="N11" i="16"/>
  <c r="N10" i="16"/>
  <c r="N9" i="16"/>
  <c r="N8" i="16"/>
  <c r="L4" i="16"/>
  <c r="K4" i="16"/>
  <c r="J4" i="16"/>
  <c r="I4" i="16"/>
  <c r="H4" i="16"/>
  <c r="J5" i="16" s="1"/>
  <c r="I5" i="16" l="1"/>
  <c r="K5" i="16"/>
  <c r="L4" i="15"/>
  <c r="K4" i="15"/>
  <c r="J4" i="15"/>
  <c r="I4" i="15"/>
  <c r="H4" i="15"/>
  <c r="S3" i="15" l="1"/>
  <c r="T3" i="15"/>
  <c r="T2" i="15"/>
  <c r="S2" i="15"/>
  <c r="U6" i="15"/>
  <c r="R2" i="15" l="1"/>
  <c r="R3" i="15"/>
  <c r="R10" i="15"/>
  <c r="R9" i="15"/>
  <c r="R14" i="15" s="1"/>
  <c r="R12" i="15" l="1"/>
  <c r="R16" i="15" l="1"/>
  <c r="R15" i="15"/>
  <c r="I5" i="15"/>
  <c r="J5" i="15"/>
  <c r="K5" i="15"/>
  <c r="S4" i="15" l="1"/>
  <c r="N10" i="15"/>
  <c r="N14" i="15"/>
  <c r="N8" i="15"/>
  <c r="N9" i="15"/>
  <c r="N11" i="15"/>
  <c r="N12" i="15"/>
  <c r="N13" i="15"/>
  <c r="T4" i="15" l="1"/>
  <c r="S15" i="15" l="1"/>
  <c r="T15" i="15" s="1"/>
  <c r="R4" i="15"/>
  <c r="S16" i="15" l="1"/>
  <c r="T16" i="15" s="1"/>
  <c r="S14" i="15"/>
  <c r="T14" i="15" s="1"/>
  <c r="S5" i="15"/>
  <c r="T5" i="15"/>
  <c r="R5" i="15" l="1"/>
</calcChain>
</file>

<file path=xl/comments1.xml><?xml version="1.0" encoding="utf-8"?>
<comments xmlns="http://schemas.openxmlformats.org/spreadsheetml/2006/main">
  <authors>
    <author>Negre Cornel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G3" authorId="0" shapeId="0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<sst xmlns="http://schemas.openxmlformats.org/spreadsheetml/2006/main" count="118" uniqueCount="76">
  <si>
    <t>Activitatea 9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</si>
  <si>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</si>
  <si>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</si>
  <si>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</si>
  <si>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</si>
  <si>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</si>
  <si>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</si>
  <si>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</si>
  <si>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</si>
  <si>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</si>
  <si>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</si>
  <si>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</si>
  <si>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</si>
  <si>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</si>
  <si>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</si>
  <si>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 xml:space="preserve">T - Valoarea PLATITA (cu TVA Inclus)- lei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</si>
  <si>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</si>
  <si>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</si>
  <si>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</si>
  <si>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</si>
  <si>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</si>
  <si>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</si>
  <si>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</si>
  <si>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</si>
  <si>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a.1. Premii</t>
  </si>
  <si>
    <t>b. Achiziţionarea de dotări</t>
  </si>
  <si>
    <t>a.2. Onorarii</t>
  </si>
  <si>
    <t>c. Cazare/transport(*)</t>
  </si>
  <si>
    <t xml:space="preserve">a.3.1. Materiale consumabile </t>
  </si>
  <si>
    <t>d. Alte cheltuieli specifice(*)</t>
  </si>
  <si>
    <t>a.3.2. Prestări de servicii</t>
  </si>
  <si>
    <t>e. Cheltuieli de masă(max 45 lei/pers/zi)</t>
  </si>
  <si>
    <t>a.3.3. Manag. Proiect - prestari servicii</t>
  </si>
  <si>
    <t>f. Diurnă pentru participanţi(max 17 lei/pers/zi)</t>
  </si>
  <si>
    <t xml:space="preserve">a.4. Închirieri de spaţii şi aparatură </t>
  </si>
  <si>
    <t>g. Cheltuieli de personal şi cheltuieli administrative(*)</t>
  </si>
  <si>
    <t xml:space="preserve">a.5. Costuri de producţie </t>
  </si>
  <si>
    <t>c.1. Cazarea</t>
  </si>
  <si>
    <t>c.2. Transport</t>
  </si>
  <si>
    <t>d.1. Studii, cercetări, consultanţă, seminarii, conferinţe, ateliere de lucru</t>
  </si>
  <si>
    <t xml:space="preserve">d.2. Tipărituri </t>
  </si>
  <si>
    <t xml:space="preserve">d.3. Acţiuni promoţionale şi de publicitate </t>
  </si>
  <si>
    <t>g.2. Cheltuieli administrative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</si>
  <si>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</si>
  <si>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Activitatea nr.:</t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</si>
  <si>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</si>
  <si>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</si>
  <si>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</si>
  <si>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</si>
  <si>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</si>
  <si>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</si>
  <si>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</si>
  <si>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</si>
  <si>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</si>
  <si>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</si>
  <si>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</si>
  <si>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</si>
  <si>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</si>
  <si>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</si>
  <si>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>LEI / Procente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</si>
  <si>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</si>
  <si>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</si>
  <si>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</si>
  <si>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</si>
  <si>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</si>
  <si>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</si>
  <si>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</si>
  <si>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</si>
  <si>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</si>
  <si>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</si>
  <si>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Diferenta fata de 20% din decont recalcula</t>
  </si>
  <si>
    <t>a33 + e+ g2 ≤ 20%</t>
  </si>
  <si>
    <t>e + g1+ g2 ≤ 20%</t>
  </si>
  <si>
    <t>pt. OK</t>
  </si>
  <si>
    <t>g.1. Cheltuieli de personal</t>
  </si>
  <si>
    <r>
      <t>T -</t>
    </r>
    <r>
      <rPr>
        <b/>
        <sz val="11"/>
        <rFont val="Calibri"/>
        <family val="2"/>
        <scheme val="minor"/>
      </rPr>
      <t xml:space="preserve"> Valoarea PLATITA (cu TVA Inclus)- lei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</si>
</sst>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10" applyNumberFormat="0" applyAlignment="0" applyProtection="0"/>
    <xf numFmtId="0" fontId="15" fillId="5" borderId="11" applyNumberFormat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7" fillId="9" borderId="0" applyNumberFormat="0" applyBorder="0" applyAlignment="0" applyProtection="0"/>
  </cellStyleXfs>
  <cellXfs count="72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3" fillId="3" borderId="0" xfId="3" applyAlignment="1">
      <alignment wrapText="1"/>
    </xf>
    <xf numFmtId="0" fontId="0" fillId="0" borderId="0" xfId="0" applyAlignment="1">
      <alignment wrapText="1"/>
    </xf>
    <xf numFmtId="0" fontId="6" fillId="2" borderId="0" xfId="2" applyAlignment="1">
      <alignment wrapText="1"/>
    </xf>
    <xf numFmtId="0" fontId="14" fillId="4" borderId="10" xfId="4" applyAlignment="1">
      <alignment wrapText="1"/>
    </xf>
    <xf numFmtId="0" fontId="15" fillId="5" borderId="11" xfId="5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8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" fontId="23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9" borderId="0" xfId="8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9" borderId="0" xfId="8" applyNumberFormat="1" applyBorder="1" applyAlignment="1">
      <alignment horizontal="left" vertical="center" wrapText="1"/>
    </xf>
    <xf numFmtId="0" fontId="13" fillId="3" borderId="0" xfId="3" applyBorder="1"/>
    <xf numFmtId="0" fontId="29" fillId="8" borderId="0" xfId="7" applyBorder="1"/>
    <xf numFmtId="0" fontId="6" fillId="2" borderId="0" xfId="2" applyBorder="1"/>
    <xf numFmtId="4" fontId="0" fillId="0" borderId="0" xfId="0" applyNumberFormat="1" applyFill="1" applyBorder="1" applyAlignment="1">
      <alignment vertical="center"/>
    </xf>
    <xf numFmtId="4" fontId="30" fillId="7" borderId="3" xfId="6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0" fontId="31" fillId="3" borderId="0" xfId="3" applyFont="1" applyBorder="1"/>
    <xf numFmtId="0" fontId="32" fillId="0" borderId="0" xfId="0" applyFont="1" applyFill="1" applyBorder="1" applyAlignment="1">
      <alignment vertical="center"/>
    </xf>
    <xf numFmtId="0" fontId="31" fillId="3" borderId="0" xfId="3" applyFont="1" applyBorder="1" applyAlignment="1">
      <alignment vertical="center"/>
    </xf>
    <xf numFmtId="0" fontId="33" fillId="2" borderId="0" xfId="2" applyFont="1" applyBorder="1" applyAlignment="1">
      <alignment wrapText="1"/>
    </xf>
  </cellXfs>
  <cellStyles count="9">
    <cellStyle name="20% - Accent1" xfId="7" builtinId="30"/>
    <cellStyle name="Accent2" xfId="8" builtinId="33"/>
    <cellStyle name="Bad" xfId="6" builtinId="27"/>
    <cellStyle name="Calculation" xfId="4" builtinId="22"/>
    <cellStyle name="Check Cell" xfId="5" builtinId="23"/>
    <cellStyle name="Good" xfId="2" builtinId="26"/>
    <cellStyle name="Neutral" xfId="3" builtinId="28"/>
    <cellStyle name="Normal" xfId="0" builtinId="0"/>
    <cellStyle name="Normal 2" xfId="1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/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/>
        <xdr:cNvSpPr txBox="1"/>
      </xdr:nvSpPr>
      <xdr:spPr>
        <a:xfrm>
          <a:off x="0" y="0"/>
          <a:ext cx="477012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4</xdr:col>
      <xdr:colOff>879764</xdr:colOff>
      <xdr:row>17</xdr:row>
      <xdr:rowOff>0</xdr:rowOff>
    </xdr:from>
    <xdr:to>
      <xdr:col>13</xdr:col>
      <xdr:colOff>65314</xdr:colOff>
      <xdr:row>23</xdr:row>
      <xdr:rowOff>53428</xdr:rowOff>
    </xdr:to>
    <xdr:sp macro="" textlink="">
      <xdr:nvSpPr>
        <xdr:cNvPr id="3" name="Rounded Rectangular Callout 2"/>
        <xdr:cNvSpPr/>
      </xdr:nvSpPr>
      <xdr:spPr>
        <a:xfrm>
          <a:off x="5223164" y="6411686"/>
          <a:ext cx="8492836" cy="1185542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0</xdr:colOff>
      <xdr:row>25</xdr:row>
      <xdr:rowOff>118754</xdr:rowOff>
    </xdr:from>
    <xdr:to>
      <xdr:col>8</xdr:col>
      <xdr:colOff>117811</xdr:colOff>
      <xdr:row>63</xdr:row>
      <xdr:rowOff>165265</xdr:rowOff>
    </xdr:to>
    <xdr:sp macro="" textlink="">
      <xdr:nvSpPr>
        <xdr:cNvPr id="4" name="TextBox 3"/>
        <xdr:cNvSpPr txBox="1"/>
      </xdr:nvSpPr>
      <xdr:spPr>
        <a:xfrm>
          <a:off x="0" y="8032668"/>
          <a:ext cx="8946125" cy="7078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7:N14" totalsRowShown="0" headerRowDxfId="34" dataDxfId="33">
  <tableColumns count="14">
    <tableColumn id="1" name="Nr. Crt. (linia de buget)" dataDxfId="32"/>
    <tableColumn id="2" name="Activitatea nr.:" dataDxfId="31"/>
    <tableColumn id="3" name="Denumirea indicatorilor (categorii de cheltuieli)" dataDxfId="30"/>
    <tableColumn id="4" name="Subcategorii de cheltuieli:" dataDxfId="29"/>
    <tableColumn id="5" name="Emitentul, Tip doc. plata (factura, bon etc.), Serie si Nr., Data" dataDxfId="28"/>
    <tableColumn id="6" name="Tip document plata (OP, bon etc.). Serie si Nr., Data platii " dataDxfId="27"/>
    <tableColumn id="8" name="T - Valoarea PLATITA (cu TVA Inclus)- lei " dataDxfId="26"/>
    <tableColumn id="9" name="ELIGIBILE - A - TOTAL            (TVA inclus) - lei (B+C+D)" dataDxfId="25"/>
    <tableColumn id="10" name="ELIGIBILE - B - Contribuţia proprie - lei" dataDxfId="24"/>
    <tableColumn id="11" name="ELIGIBILE - C - Contribuţia atrasă - lei" dataDxfId="23"/>
    <tableColumn id="12" name="ELIGIBILE - D - Finanţarea nerambursabilă  - lei      (A-B-C)" dataDxfId="22"/>
    <tableColumn id="13" name="NEELIGIBILE - E - Cheltuieli neeligibile - lei                                " dataDxfId="21"/>
    <tableColumn id="7" name="F - Cheltuieli suplimentare - lei" dataDxfId="20"/>
    <tableColumn id="14" name="Verificare (T-B-C-D-E-F) = 0" dataDxfId="19">
      <calculatedColumnFormula>G8-I8-J8-K8-L8-M8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7:N17" totalsRowShown="0" headerRowDxfId="15" dataDxfId="14">
  <tableColumns count="14">
    <tableColumn id="1" name="Nr. Crt. (linia de buget)" dataDxfId="13"/>
    <tableColumn id="2" name="Activitatea nr.:" dataDxfId="12"/>
    <tableColumn id="3" name="Denumirea indicatorilor (categorii de cheltuieli)" dataDxfId="11"/>
    <tableColumn id="4" name="Subcategorii de cheltuieli:" dataDxfId="10"/>
    <tableColumn id="5" name="Emitentul, Tip doc. plata (factura, bon etc.), Serie si Nr., Data" dataDxfId="9"/>
    <tableColumn id="6" name="Tip document plata (OP, bon etc.). Serie si Nr., Data platii " dataDxfId="8"/>
    <tableColumn id="8" name="T - Valoarea PLATITA (cu TVA Inclus)- lei " dataDxfId="7"/>
    <tableColumn id="9" name="ELIGIBILE - A - TOTAL            (TVA inclus) - lei (B+C+D)" dataDxfId="6"/>
    <tableColumn id="10" name="ELIGIBILE - B - Contribuţia proprie - lei" dataDxfId="5"/>
    <tableColumn id="11" name="ELIGIBILE - C - Contribuţia atrasă - lei" dataDxfId="4"/>
    <tableColumn id="12" name="ELIGIBILE - D - Finanţarea nerambursabilă  - lei      (A-B-C)" dataDxfId="3"/>
    <tableColumn id="13" name="NEELIGIBILE - E - Cheltuieli neeligibile - lei                                " dataDxfId="2"/>
    <tableColumn id="7" name="F - Cheltuieli suplimentare - lei" dataDxfId="1"/>
    <tableColumn id="14" name="Verificare (T-B-C-D-E-F) = 0" dataDxfId="0">
      <calculatedColumnFormula>G8-I8-J8-K8-L8-M8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EU16"/>
  <sheetViews>
    <sheetView zoomScale="85" zoomScaleNormal="85" zoomScalePageLayoutView="40" workbookViewId="0">
      <pane ySplit="7" topLeftCell="A8" activePane="bottomLeft" state="frozenSplit"/>
      <selection pane="bottomLeft" activeCell="E20" sqref="E20"/>
    </sheetView>
  </sheetViews>
  <sheetFormatPr defaultColWidth="48.88671875" defaultRowHeight="14.4" x14ac:dyDescent="0.3"/>
  <cols>
    <col min="1" max="1" width="6" style="14" customWidth="1"/>
    <col min="2" max="2" width="19.33203125" style="15" customWidth="1"/>
    <col min="3" max="3" width="21.21875" style="16" customWidth="1"/>
    <col min="4" max="4" width="16.6640625" style="15" customWidth="1"/>
    <col min="5" max="5" width="20.21875" style="32" customWidth="1"/>
    <col min="6" max="6" width="14" style="29" customWidth="1"/>
    <col min="7" max="7" width="17.88671875" style="29" customWidth="1"/>
    <col min="8" max="10" width="13.33203125" style="29" customWidth="1"/>
    <col min="11" max="11" width="15" style="29" customWidth="1"/>
    <col min="12" max="12" width="13.33203125" style="29" customWidth="1"/>
    <col min="13" max="13" width="15.21875" style="29" bestFit="1" customWidth="1"/>
    <col min="14" max="14" width="10.44140625" style="5" customWidth="1"/>
    <col min="15" max="15" width="12.88671875" style="18" customWidth="1"/>
    <col min="16" max="16" width="14" style="18" customWidth="1"/>
    <col min="17" max="17" width="26.109375" style="18" hidden="1" customWidth="1"/>
    <col min="18" max="18" width="12.6640625" style="18" hidden="1" customWidth="1"/>
    <col min="19" max="19" width="17" style="18" hidden="1" customWidth="1"/>
    <col min="20" max="20" width="15" style="18" hidden="1" customWidth="1"/>
    <col min="21" max="21" width="11.77734375" style="18" hidden="1" customWidth="1"/>
    <col min="22" max="16372" width="36.5546875" style="18" customWidth="1"/>
    <col min="16373" max="16373" width="13" style="18" customWidth="1"/>
    <col min="16374" max="16374" width="48.88671875" style="18"/>
    <col min="16375" max="16375" width="1.109375" style="18" customWidth="1"/>
    <col min="16376" max="16384" width="48.88671875" style="33"/>
  </cols>
  <sheetData>
    <row r="1" spans="1:21" ht="29.4" thickBot="1" x14ac:dyDescent="0.35">
      <c r="E1" s="17"/>
      <c r="F1" s="35"/>
      <c r="G1" s="58" t="s">
        <v>59</v>
      </c>
      <c r="H1" s="36" t="s">
        <v>16</v>
      </c>
      <c r="I1" s="36" t="s">
        <v>9</v>
      </c>
      <c r="J1" s="36" t="s">
        <v>54</v>
      </c>
      <c r="K1" s="36" t="s">
        <v>10</v>
      </c>
      <c r="L1" s="36" t="s">
        <v>11</v>
      </c>
      <c r="M1" s="37" t="s">
        <v>12</v>
      </c>
      <c r="P1" s="1"/>
      <c r="Q1" s="6"/>
      <c r="R1" s="38" t="s">
        <v>16</v>
      </c>
      <c r="S1" s="38" t="s">
        <v>58</v>
      </c>
      <c r="T1" s="38" t="s">
        <v>10</v>
      </c>
      <c r="U1" s="1"/>
    </row>
    <row r="2" spans="1:21" ht="23.4" x14ac:dyDescent="0.3">
      <c r="E2" s="17"/>
      <c r="F2" s="19"/>
      <c r="G2" s="59" t="s">
        <v>55</v>
      </c>
      <c r="H2" s="39"/>
      <c r="I2" s="39"/>
      <c r="J2" s="39"/>
      <c r="K2" s="39"/>
      <c r="L2" s="39"/>
      <c r="M2" s="19"/>
      <c r="P2" s="2"/>
      <c r="Q2" s="41" t="s">
        <v>17</v>
      </c>
      <c r="R2" s="42">
        <f>S2+T2</f>
        <v>0</v>
      </c>
      <c r="S2" s="42">
        <f>I2+J2</f>
        <v>0</v>
      </c>
      <c r="T2" s="43">
        <f>K2</f>
        <v>0</v>
      </c>
      <c r="U2" s="2"/>
    </row>
    <row r="3" spans="1:21" ht="29.4" thickBot="1" x14ac:dyDescent="0.35">
      <c r="E3" s="17"/>
      <c r="F3" s="19"/>
      <c r="G3" s="59" t="s">
        <v>60</v>
      </c>
      <c r="H3" s="39"/>
      <c r="I3" s="39"/>
      <c r="J3" s="39"/>
      <c r="K3" s="39"/>
      <c r="L3" s="39"/>
      <c r="M3" s="19"/>
      <c r="P3" s="2"/>
      <c r="Q3" s="44" t="s">
        <v>19</v>
      </c>
      <c r="R3" s="45">
        <f>S3+T3</f>
        <v>0</v>
      </c>
      <c r="S3" s="45">
        <f>I3+J3</f>
        <v>0</v>
      </c>
      <c r="T3" s="46">
        <f>K3</f>
        <v>0</v>
      </c>
      <c r="U3" s="2"/>
    </row>
    <row r="4" spans="1:21" ht="23.4" x14ac:dyDescent="0.3">
      <c r="E4" s="17"/>
      <c r="F4" s="19"/>
      <c r="G4" s="60" t="s">
        <v>61</v>
      </c>
      <c r="H4" s="40">
        <f>SUM(H8:H497)</f>
        <v>0</v>
      </c>
      <c r="I4" s="40">
        <f>SUM(I8:I497)</f>
        <v>0</v>
      </c>
      <c r="J4" s="40">
        <f>SUM(J8:J497)</f>
        <v>0</v>
      </c>
      <c r="K4" s="40">
        <f>SUM(K8:K497)</f>
        <v>0</v>
      </c>
      <c r="L4" s="40">
        <f>SUM(L8:L497)</f>
        <v>0</v>
      </c>
      <c r="M4" s="19"/>
      <c r="N4" s="20"/>
      <c r="P4" s="2"/>
      <c r="Q4" s="47" t="s">
        <v>18</v>
      </c>
      <c r="R4" s="48" t="e">
        <f>S4+T4</f>
        <v>#DIV/0!</v>
      </c>
      <c r="S4" s="48">
        <f>S3*(I4+J4)%</f>
        <v>0</v>
      </c>
      <c r="T4" s="65" t="e">
        <f>IF((I5+J5)&lt;S3,H4*(I3+J3)%,"OK")</f>
        <v>#DIV/0!</v>
      </c>
      <c r="U4" s="2"/>
    </row>
    <row r="5" spans="1:21" s="18" customFormat="1" ht="29.4" thickBot="1" x14ac:dyDescent="0.35">
      <c r="A5" s="14"/>
      <c r="B5" s="15"/>
      <c r="C5" s="16"/>
      <c r="D5" s="15"/>
      <c r="E5" s="17"/>
      <c r="F5" s="19"/>
      <c r="G5" s="60" t="s">
        <v>62</v>
      </c>
      <c r="H5" s="40"/>
      <c r="I5" s="40" t="e">
        <f>I4*100/H4</f>
        <v>#DIV/0!</v>
      </c>
      <c r="J5" s="40" t="e">
        <f>J4*100/H4</f>
        <v>#DIV/0!</v>
      </c>
      <c r="K5" s="40" t="e">
        <f>K4*100/H4</f>
        <v>#DIV/0!</v>
      </c>
      <c r="L5" s="40"/>
      <c r="M5" s="19"/>
      <c r="N5" s="20"/>
      <c r="P5" s="2"/>
      <c r="Q5" s="49" t="s">
        <v>20</v>
      </c>
      <c r="R5" s="50" t="e">
        <f>S5+T5</f>
        <v>#DIV/0!</v>
      </c>
      <c r="S5" s="50" t="e">
        <f>R4/S4*100</f>
        <v>#DIV/0!</v>
      </c>
      <c r="T5" s="51" t="e">
        <f>R4/T4*100</f>
        <v>#DIV/0!</v>
      </c>
      <c r="U5" s="2" t="s">
        <v>73</v>
      </c>
    </row>
    <row r="6" spans="1:21" s="18" customFormat="1" ht="24" thickBot="1" x14ac:dyDescent="0.35">
      <c r="A6" s="14"/>
      <c r="B6" s="15"/>
      <c r="C6" s="16"/>
      <c r="D6" s="15"/>
      <c r="E6" s="17"/>
      <c r="F6" s="19"/>
      <c r="G6" s="19"/>
      <c r="H6" s="19"/>
      <c r="I6" s="19"/>
      <c r="J6" s="19"/>
      <c r="K6" s="19"/>
      <c r="L6" s="19"/>
      <c r="M6" s="19"/>
      <c r="N6" s="20"/>
      <c r="P6" s="2"/>
      <c r="Q6" s="52" t="s">
        <v>57</v>
      </c>
      <c r="R6" s="42"/>
      <c r="S6" s="42"/>
      <c r="T6" s="43">
        <v>1000</v>
      </c>
      <c r="U6" s="4">
        <f>T6</f>
        <v>1000</v>
      </c>
    </row>
    <row r="7" spans="1:21" s="28" customFormat="1" ht="60.6" thickBot="1" x14ac:dyDescent="0.35">
      <c r="A7" s="21" t="s">
        <v>43</v>
      </c>
      <c r="B7" s="22" t="s">
        <v>44</v>
      </c>
      <c r="C7" s="23" t="s">
        <v>45</v>
      </c>
      <c r="D7" s="24" t="s">
        <v>46</v>
      </c>
      <c r="E7" s="25" t="s">
        <v>13</v>
      </c>
      <c r="F7" s="26" t="s">
        <v>14</v>
      </c>
      <c r="G7" s="34" t="s">
        <v>75</v>
      </c>
      <c r="H7" s="26" t="s">
        <v>47</v>
      </c>
      <c r="I7" s="26" t="s">
        <v>48</v>
      </c>
      <c r="J7" s="26" t="s">
        <v>49</v>
      </c>
      <c r="K7" s="26" t="s">
        <v>50</v>
      </c>
      <c r="L7" s="26" t="s">
        <v>51</v>
      </c>
      <c r="M7" s="26" t="s">
        <v>52</v>
      </c>
      <c r="N7" s="27" t="s">
        <v>53</v>
      </c>
      <c r="P7" s="2"/>
      <c r="Q7" s="53" t="s">
        <v>56</v>
      </c>
      <c r="R7" s="54"/>
      <c r="S7" s="54"/>
      <c r="T7" s="55"/>
      <c r="U7" s="2"/>
    </row>
    <row r="8" spans="1:21" s="18" customFormat="1" x14ac:dyDescent="0.3">
      <c r="A8" s="14"/>
      <c r="B8" s="15"/>
      <c r="C8" s="16"/>
      <c r="D8" s="15"/>
      <c r="E8" s="17"/>
      <c r="F8" s="29"/>
      <c r="G8" s="29"/>
      <c r="H8" s="29"/>
      <c r="I8" s="29"/>
      <c r="J8" s="29"/>
      <c r="K8" s="29"/>
      <c r="L8" s="29"/>
      <c r="M8" s="29"/>
      <c r="N8" s="5">
        <f t="shared" ref="N8:N13" si="0">G8-I8-J8-K8-L8-M8</f>
        <v>0</v>
      </c>
      <c r="P8" s="2"/>
      <c r="Q8" s="56"/>
      <c r="R8" s="56" t="s">
        <v>65</v>
      </c>
      <c r="S8" s="56"/>
      <c r="T8" s="56"/>
      <c r="U8" s="2"/>
    </row>
    <row r="9" spans="1:21" s="18" customFormat="1" x14ac:dyDescent="0.3">
      <c r="A9" s="31"/>
      <c r="B9" s="15"/>
      <c r="C9" s="16"/>
      <c r="D9" s="15"/>
      <c r="E9" s="17"/>
      <c r="F9" s="29"/>
      <c r="G9" s="29"/>
      <c r="H9" s="29"/>
      <c r="I9" s="29"/>
      <c r="J9" s="29"/>
      <c r="K9" s="29"/>
      <c r="L9" s="29"/>
      <c r="M9" s="29"/>
      <c r="N9" s="30">
        <f t="shared" si="0"/>
        <v>0</v>
      </c>
      <c r="P9" s="3"/>
      <c r="Q9" s="61" t="s">
        <v>67</v>
      </c>
      <c r="R9" s="57">
        <f>SUMIFS(Table1[ELIGIBILE - D - Finanţarea nerambursabilă  - lei      (A-B-C)],Table1[Denumirea indicatorilor (categorii de cheltuieli)],"b. Achiziţionarea de dotări")</f>
        <v>0</v>
      </c>
      <c r="S9" s="57"/>
      <c r="T9" s="57"/>
      <c r="U9" s="3"/>
    </row>
    <row r="10" spans="1:21" s="18" customFormat="1" x14ac:dyDescent="0.3">
      <c r="A10" s="31"/>
      <c r="B10" s="15"/>
      <c r="C10" s="16"/>
      <c r="D10" s="15"/>
      <c r="E10" s="17"/>
      <c r="F10" s="29"/>
      <c r="G10" s="29"/>
      <c r="H10" s="29"/>
      <c r="I10" s="29"/>
      <c r="J10" s="29"/>
      <c r="K10" s="29"/>
      <c r="L10" s="29"/>
      <c r="M10" s="29"/>
      <c r="N10" s="30">
        <f>G10-I10-J10-K10-L10-M10</f>
        <v>0</v>
      </c>
      <c r="Q10" s="62" t="s">
        <v>63</v>
      </c>
      <c r="R10" s="56">
        <f>SUMIFS(Table1[ELIGIBILE - D - Finanţarea nerambursabilă  - lei      (A-B-C)],Table1[Subcategorii de cheltuieli:],"a.3.3. Manag. Proiect - prestari servicii")</f>
        <v>0</v>
      </c>
      <c r="S10" s="56"/>
      <c r="T10" s="56"/>
    </row>
    <row r="11" spans="1:21" s="18" customFormat="1" x14ac:dyDescent="0.3">
      <c r="A11" s="31"/>
      <c r="B11" s="15"/>
      <c r="C11" s="16"/>
      <c r="D11" s="15"/>
      <c r="E11" s="17"/>
      <c r="F11" s="29"/>
      <c r="G11" s="29"/>
      <c r="H11" s="29"/>
      <c r="I11" s="29"/>
      <c r="J11" s="29"/>
      <c r="K11" s="29"/>
      <c r="L11" s="29"/>
      <c r="M11" s="29"/>
      <c r="N11" s="30">
        <f t="shared" si="0"/>
        <v>0</v>
      </c>
      <c r="Q11" s="71" t="s">
        <v>74</v>
      </c>
      <c r="R11" s="56">
        <f>SUMIFS(Table1[ELIGIBILE - D - Finanţarea nerambursabilă  - lei      (A-B-C)],Table1[Subcategorii de cheltuieli:],"g.1. Cheltuieli de personal")</f>
        <v>0</v>
      </c>
      <c r="S11" s="56"/>
      <c r="T11" s="56"/>
    </row>
    <row r="12" spans="1:21" s="18" customFormat="1" ht="15" thickBot="1" x14ac:dyDescent="0.35">
      <c r="A12" s="31"/>
      <c r="B12" s="15"/>
      <c r="C12" s="16"/>
      <c r="D12" s="15"/>
      <c r="E12" s="17"/>
      <c r="F12" s="29"/>
      <c r="G12" s="29"/>
      <c r="H12" s="29"/>
      <c r="I12" s="29"/>
      <c r="J12" s="29"/>
      <c r="K12" s="29"/>
      <c r="L12" s="29"/>
      <c r="M12" s="29"/>
      <c r="N12" s="30">
        <f t="shared" si="0"/>
        <v>0</v>
      </c>
      <c r="Q12" s="63" t="s">
        <v>64</v>
      </c>
      <c r="R12" s="56">
        <f>SUMIFS(Table1[ELIGIBILE - D - Finanţarea nerambursabilă  - lei      (A-B-C)],Table1[Subcategorii de cheltuieli:],"g.2. Cheltuieli administrative")</f>
        <v>0</v>
      </c>
      <c r="S12" s="56"/>
      <c r="T12" s="56"/>
    </row>
    <row r="13" spans="1:21" s="18" customFormat="1" ht="15" thickBot="1" x14ac:dyDescent="0.35">
      <c r="A13" s="31"/>
      <c r="B13" s="15"/>
      <c r="C13" s="16"/>
      <c r="D13" s="15"/>
      <c r="E13" s="17"/>
      <c r="F13" s="29"/>
      <c r="G13" s="29"/>
      <c r="H13" s="29"/>
      <c r="I13" s="29"/>
      <c r="J13" s="29"/>
      <c r="K13" s="29"/>
      <c r="L13" s="29"/>
      <c r="M13" s="29"/>
      <c r="N13" s="30">
        <f t="shared" si="0"/>
        <v>0</v>
      </c>
      <c r="Q13" s="7" t="s">
        <v>66</v>
      </c>
      <c r="R13" s="66" t="s">
        <v>69</v>
      </c>
      <c r="S13" s="66" t="s">
        <v>70</v>
      </c>
      <c r="T13" s="67"/>
    </row>
    <row r="14" spans="1:21" s="18" customFormat="1" ht="15.6" x14ac:dyDescent="0.3">
      <c r="A14" s="31"/>
      <c r="B14" s="15"/>
      <c r="C14" s="16"/>
      <c r="D14" s="15"/>
      <c r="E14" s="17"/>
      <c r="F14" s="29"/>
      <c r="G14" s="29"/>
      <c r="H14" s="29"/>
      <c r="I14" s="29"/>
      <c r="J14" s="29"/>
      <c r="K14" s="29"/>
      <c r="L14" s="29"/>
      <c r="M14" s="29"/>
      <c r="N14" s="30">
        <f>G14-I14-J14-K14-L14-M14</f>
        <v>0</v>
      </c>
      <c r="Q14" s="68" t="s">
        <v>68</v>
      </c>
      <c r="R14" s="64">
        <f>R9</f>
        <v>0</v>
      </c>
      <c r="S14" s="64" t="e">
        <f>R14-#REF!</f>
        <v>#REF!</v>
      </c>
      <c r="T14" s="18" t="e">
        <f>IF(S14&gt;#REF!,"Depasire","OK")</f>
        <v>#REF!</v>
      </c>
    </row>
    <row r="15" spans="1:21" ht="15.6" x14ac:dyDescent="0.3">
      <c r="Q15" s="69" t="s">
        <v>71</v>
      </c>
      <c r="R15" s="64" t="e">
        <f>R10+R12+#REF!</f>
        <v>#REF!</v>
      </c>
      <c r="S15" s="64" t="e">
        <f>R15-#REF!</f>
        <v>#REF!</v>
      </c>
      <c r="T15" s="18" t="e">
        <f>IF(S15&gt;#REF!,"Depasire","OK")</f>
        <v>#REF!</v>
      </c>
    </row>
    <row r="16" spans="1:21" ht="15.6" x14ac:dyDescent="0.3">
      <c r="Q16" s="70" t="s">
        <v>72</v>
      </c>
      <c r="R16" s="64" t="e">
        <f>#REF!+R11+R12</f>
        <v>#REF!</v>
      </c>
      <c r="S16" s="64" t="e">
        <f>R16-#REF!</f>
        <v>#REF!</v>
      </c>
      <c r="T16" s="18" t="e">
        <f>IF(S16&gt;#REF!,"Depasire","OK")</f>
        <v>#REF!</v>
      </c>
    </row>
  </sheetData>
  <conditionalFormatting sqref="N1:N6 N17:N1048576 N8:N15">
    <cfRule type="cellIs" dxfId="38" priority="7" operator="notEqual">
      <formula>0</formula>
    </cfRule>
  </conditionalFormatting>
  <conditionalFormatting sqref="N7">
    <cfRule type="cellIs" dxfId="37" priority="6" operator="notEqual">
      <formula>0</formula>
    </cfRule>
  </conditionalFormatting>
  <conditionalFormatting sqref="I5">
    <cfRule type="cellIs" dxfId="36" priority="3" operator="lessThan">
      <formula>$I$3</formula>
    </cfRule>
  </conditionalFormatting>
  <conditionalFormatting sqref="S14:S16">
    <cfRule type="cellIs" dxfId="35" priority="1" operator="greaterThan">
      <formula>#REF!</formula>
    </cfRule>
  </conditionalFormatting>
  <dataValidations count="3">
    <dataValidation allowBlank="1" sqref="N7"/>
    <dataValidation operator="lessThanOrEqual" allowBlank="1" showInputMessage="1" showErrorMessage="1" sqref="G7:G1048576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H8:H14 K7:M1048576"/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 xml:space="preserve">&amp;R&amp;"-,Bold"Anexa 7. Formular decont cultură 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cheltuieli'!$C$1:$C$9</xm:f>
          </x14:formula1>
          <xm:sqref>B1:B1048576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cheltuieli'!$B$2:$B$15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A19" sqref="A19"/>
    </sheetView>
  </sheetViews>
  <sheetFormatPr defaultRowHeight="14.4" x14ac:dyDescent="0.3"/>
  <cols>
    <col min="1" max="1" width="28.109375" customWidth="1"/>
    <col min="2" max="2" width="26.109375" customWidth="1"/>
    <col min="3" max="3" width="11.33203125" hidden="1" customWidth="1"/>
  </cols>
  <sheetData>
    <row r="1" spans="1:3" x14ac:dyDescent="0.3">
      <c r="A1" s="8" t="s">
        <v>21</v>
      </c>
      <c r="B1" s="8" t="s">
        <v>22</v>
      </c>
      <c r="C1" t="s">
        <v>1</v>
      </c>
    </row>
    <row r="2" spans="1:3" x14ac:dyDescent="0.3">
      <c r="A2" s="9" t="s">
        <v>23</v>
      </c>
      <c r="B2" s="9" t="s">
        <v>24</v>
      </c>
      <c r="C2" t="s">
        <v>3</v>
      </c>
    </row>
    <row r="3" spans="1:3" x14ac:dyDescent="0.3">
      <c r="A3" s="10" t="s">
        <v>25</v>
      </c>
      <c r="B3" s="9" t="s">
        <v>26</v>
      </c>
      <c r="C3" t="s">
        <v>2</v>
      </c>
    </row>
    <row r="4" spans="1:3" x14ac:dyDescent="0.3">
      <c r="A4" s="11" t="s">
        <v>27</v>
      </c>
      <c r="B4" s="9" t="s">
        <v>28</v>
      </c>
      <c r="C4" t="s">
        <v>4</v>
      </c>
    </row>
    <row r="5" spans="1:3" x14ac:dyDescent="0.3">
      <c r="A5" s="12" t="s">
        <v>29</v>
      </c>
      <c r="B5" s="9" t="s">
        <v>30</v>
      </c>
      <c r="C5" t="s">
        <v>5</v>
      </c>
    </row>
    <row r="6" spans="1:3" ht="28.8" x14ac:dyDescent="0.3">
      <c r="A6" s="10" t="s">
        <v>31</v>
      </c>
      <c r="B6" s="9" t="s">
        <v>32</v>
      </c>
      <c r="C6" t="s">
        <v>6</v>
      </c>
    </row>
    <row r="7" spans="1:3" ht="29.4" thickBot="1" x14ac:dyDescent="0.35">
      <c r="A7" s="10" t="s">
        <v>33</v>
      </c>
      <c r="B7" s="9" t="s">
        <v>34</v>
      </c>
      <c r="C7" t="s">
        <v>7</v>
      </c>
    </row>
    <row r="8" spans="1:3" ht="30" thickTop="1" thickBot="1" x14ac:dyDescent="0.35">
      <c r="A8" s="13" t="s">
        <v>35</v>
      </c>
      <c r="B8" s="9" t="s">
        <v>36</v>
      </c>
      <c r="C8" t="s">
        <v>8</v>
      </c>
    </row>
    <row r="9" spans="1:3" ht="15" thickTop="1" x14ac:dyDescent="0.3">
      <c r="B9" s="11" t="s">
        <v>37</v>
      </c>
      <c r="C9" t="s">
        <v>0</v>
      </c>
    </row>
    <row r="10" spans="1:3" x14ac:dyDescent="0.3">
      <c r="B10" s="11" t="s">
        <v>38</v>
      </c>
    </row>
    <row r="11" spans="1:3" ht="43.2" x14ac:dyDescent="0.3">
      <c r="A11" s="10"/>
      <c r="B11" s="12" t="s">
        <v>39</v>
      </c>
    </row>
    <row r="12" spans="1:3" x14ac:dyDescent="0.3">
      <c r="B12" s="12" t="s">
        <v>40</v>
      </c>
    </row>
    <row r="13" spans="1:3" ht="29.4" thickBot="1" x14ac:dyDescent="0.35">
      <c r="B13" s="12" t="s">
        <v>41</v>
      </c>
    </row>
    <row r="14" spans="1:3" ht="15.6" thickTop="1" thickBot="1" x14ac:dyDescent="0.35">
      <c r="B14" s="13" t="s">
        <v>74</v>
      </c>
    </row>
    <row r="15" spans="1:3" ht="15.6" thickTop="1" thickBot="1" x14ac:dyDescent="0.35">
      <c r="B15" s="13" t="s">
        <v>42</v>
      </c>
    </row>
    <row r="16" spans="1:3" ht="15" thickTop="1" x14ac:dyDescent="0.3"/>
    <row r="17" spans="1:1" x14ac:dyDescent="0.3">
      <c r="A17" s="10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EO17"/>
  <sheetViews>
    <sheetView tabSelected="1" zoomScale="85" zoomScaleNormal="85" zoomScalePageLayoutView="40" workbookViewId="0">
      <pane ySplit="7" topLeftCell="A11" activePane="bottomLeft" state="frozenSplit"/>
      <selection pane="bottomLeft" activeCell="B15" sqref="B15"/>
    </sheetView>
  </sheetViews>
  <sheetFormatPr defaultColWidth="48.88671875" defaultRowHeight="14.4" x14ac:dyDescent="0.3"/>
  <cols>
    <col min="1" max="1" width="6" style="14" customWidth="1"/>
    <col min="2" max="2" width="19.33203125" style="15" customWidth="1"/>
    <col min="3" max="3" width="21.21875" style="16" customWidth="1"/>
    <col min="4" max="4" width="16.6640625" style="15" customWidth="1"/>
    <col min="5" max="5" width="20.21875" style="32" customWidth="1"/>
    <col min="6" max="6" width="14" style="29" customWidth="1"/>
    <col min="7" max="7" width="17.88671875" style="29" customWidth="1"/>
    <col min="8" max="10" width="13.33203125" style="29" customWidth="1"/>
    <col min="11" max="11" width="15" style="29" customWidth="1"/>
    <col min="12" max="12" width="13.33203125" style="29" customWidth="1"/>
    <col min="13" max="13" width="15.21875" style="29" bestFit="1" customWidth="1"/>
    <col min="14" max="14" width="10.44140625" style="5" customWidth="1"/>
    <col min="15" max="15" width="12.88671875" style="18" customWidth="1"/>
    <col min="16" max="16366" width="36.5546875" style="18" customWidth="1"/>
    <col min="16367" max="16367" width="13" style="18" customWidth="1"/>
    <col min="16368" max="16368" width="48.88671875" style="18"/>
    <col min="16369" max="16369" width="1.109375" style="18" customWidth="1"/>
    <col min="16370" max="16384" width="48.88671875" style="33"/>
  </cols>
  <sheetData>
    <row r="1" spans="1:14" ht="27.6" x14ac:dyDescent="0.3">
      <c r="E1" s="17"/>
      <c r="F1" s="35"/>
      <c r="G1" s="58" t="s">
        <v>59</v>
      </c>
      <c r="H1" s="36" t="s">
        <v>16</v>
      </c>
      <c r="I1" s="36" t="s">
        <v>9</v>
      </c>
      <c r="J1" s="36" t="s">
        <v>54</v>
      </c>
      <c r="K1" s="36" t="s">
        <v>10</v>
      </c>
      <c r="L1" s="36" t="s">
        <v>11</v>
      </c>
      <c r="M1" s="37" t="s">
        <v>12</v>
      </c>
    </row>
    <row r="2" spans="1:14" ht="23.4" x14ac:dyDescent="0.3">
      <c r="E2" s="17"/>
      <c r="F2" s="19"/>
      <c r="G2" s="59" t="s">
        <v>55</v>
      </c>
      <c r="H2" s="39">
        <v>12000</v>
      </c>
      <c r="I2" s="39">
        <v>1000</v>
      </c>
      <c r="J2" s="39">
        <v>1000</v>
      </c>
      <c r="K2" s="39">
        <v>10000</v>
      </c>
      <c r="L2" s="39"/>
      <c r="M2" s="19"/>
    </row>
    <row r="3" spans="1:14" ht="28.8" x14ac:dyDescent="0.3">
      <c r="E3" s="17"/>
      <c r="F3" s="19"/>
      <c r="G3" s="59" t="s">
        <v>60</v>
      </c>
      <c r="H3" s="39">
        <v>100</v>
      </c>
      <c r="I3" s="39">
        <v>10</v>
      </c>
      <c r="J3" s="39">
        <v>10</v>
      </c>
      <c r="K3" s="39">
        <v>80</v>
      </c>
      <c r="L3" s="39"/>
      <c r="M3" s="19"/>
    </row>
    <row r="4" spans="1:14" ht="23.4" x14ac:dyDescent="0.3">
      <c r="E4" s="17"/>
      <c r="F4" s="19"/>
      <c r="G4" s="60" t="s">
        <v>61</v>
      </c>
      <c r="H4" s="40">
        <f>SUM(H8:H500)</f>
        <v>12500</v>
      </c>
      <c r="I4" s="40">
        <f>SUM(I8:I500)</f>
        <v>2250</v>
      </c>
      <c r="J4" s="40">
        <f>SUM(J8:J500)</f>
        <v>0</v>
      </c>
      <c r="K4" s="40">
        <f>SUM(K8:K500)</f>
        <v>10350</v>
      </c>
      <c r="L4" s="40">
        <f>SUM(L8:L500)</f>
        <v>0</v>
      </c>
      <c r="M4" s="19"/>
      <c r="N4" s="20"/>
    </row>
    <row r="5" spans="1:14" s="18" customFormat="1" ht="28.8" x14ac:dyDescent="0.3">
      <c r="A5" s="14"/>
      <c r="B5" s="15"/>
      <c r="C5" s="16"/>
      <c r="D5" s="15"/>
      <c r="E5" s="17"/>
      <c r="F5" s="19"/>
      <c r="G5" s="60" t="s">
        <v>62</v>
      </c>
      <c r="H5" s="40"/>
      <c r="I5" s="40">
        <f>I4*100/H4</f>
        <v>18</v>
      </c>
      <c r="J5" s="40">
        <f>J4*100/H4</f>
        <v>0</v>
      </c>
      <c r="K5" s="40">
        <f>K4*100/H4</f>
        <v>82.8</v>
      </c>
      <c r="L5" s="40"/>
      <c r="M5" s="19"/>
      <c r="N5" s="20"/>
    </row>
    <row r="6" spans="1:14" s="18" customFormat="1" ht="23.4" x14ac:dyDescent="0.3">
      <c r="A6" s="14"/>
      <c r="B6" s="15"/>
      <c r="C6" s="16"/>
      <c r="D6" s="15"/>
      <c r="E6" s="17"/>
      <c r="F6" s="19"/>
      <c r="G6" s="19"/>
      <c r="H6" s="19"/>
      <c r="I6" s="19"/>
      <c r="J6" s="19"/>
      <c r="K6" s="19"/>
      <c r="L6" s="19"/>
      <c r="M6" s="19"/>
      <c r="N6" s="20"/>
    </row>
    <row r="7" spans="1:14" s="28" customFormat="1" ht="60" x14ac:dyDescent="0.3">
      <c r="A7" s="21" t="s">
        <v>43</v>
      </c>
      <c r="B7" s="22" t="s">
        <v>44</v>
      </c>
      <c r="C7" s="23" t="s">
        <v>45</v>
      </c>
      <c r="D7" s="24" t="s">
        <v>46</v>
      </c>
      <c r="E7" s="25" t="s">
        <v>13</v>
      </c>
      <c r="F7" s="26" t="s">
        <v>14</v>
      </c>
      <c r="G7" s="34" t="s">
        <v>15</v>
      </c>
      <c r="H7" s="26" t="s">
        <v>47</v>
      </c>
      <c r="I7" s="26" t="s">
        <v>48</v>
      </c>
      <c r="J7" s="26" t="s">
        <v>49</v>
      </c>
      <c r="K7" s="26" t="s">
        <v>50</v>
      </c>
      <c r="L7" s="26" t="s">
        <v>51</v>
      </c>
      <c r="M7" s="26" t="s">
        <v>52</v>
      </c>
      <c r="N7" s="27" t="s">
        <v>53</v>
      </c>
    </row>
    <row r="8" spans="1:14" s="18" customFormat="1" ht="28.8" x14ac:dyDescent="0.3">
      <c r="A8" s="14">
        <v>1</v>
      </c>
      <c r="B8" s="15" t="s">
        <v>1</v>
      </c>
      <c r="C8" s="16" t="s">
        <v>25</v>
      </c>
      <c r="D8" s="15"/>
      <c r="E8" s="17"/>
      <c r="F8" s="29"/>
      <c r="G8" s="29">
        <v>1200</v>
      </c>
      <c r="H8" s="29">
        <v>1200</v>
      </c>
      <c r="I8" s="29">
        <v>1000</v>
      </c>
      <c r="J8" s="29">
        <v>0</v>
      </c>
      <c r="K8" s="29">
        <v>200</v>
      </c>
      <c r="L8" s="29">
        <v>0</v>
      </c>
      <c r="M8" s="29"/>
      <c r="N8" s="5">
        <f t="shared" ref="N8:N16" si="0">G8-I8-J8-K8-L8-M8</f>
        <v>0</v>
      </c>
    </row>
    <row r="9" spans="1:14" s="18" customFormat="1" ht="43.2" x14ac:dyDescent="0.3">
      <c r="A9" s="31">
        <v>2</v>
      </c>
      <c r="B9" s="15" t="s">
        <v>3</v>
      </c>
      <c r="C9" s="16" t="s">
        <v>23</v>
      </c>
      <c r="D9" s="15" t="s">
        <v>32</v>
      </c>
      <c r="E9" s="17"/>
      <c r="F9" s="29"/>
      <c r="G9" s="29">
        <v>100</v>
      </c>
      <c r="H9" s="29">
        <v>100</v>
      </c>
      <c r="I9" s="29">
        <v>50</v>
      </c>
      <c r="J9" s="29">
        <v>0</v>
      </c>
      <c r="K9" s="29">
        <v>50</v>
      </c>
      <c r="L9" s="29">
        <v>0</v>
      </c>
      <c r="M9" s="29">
        <v>0</v>
      </c>
      <c r="N9" s="30">
        <f t="shared" si="0"/>
        <v>0</v>
      </c>
    </row>
    <row r="10" spans="1:14" s="18" customFormat="1" ht="28.8" x14ac:dyDescent="0.3">
      <c r="A10" s="31">
        <v>3</v>
      </c>
      <c r="B10" s="15" t="s">
        <v>2</v>
      </c>
      <c r="C10" s="16" t="s">
        <v>31</v>
      </c>
      <c r="D10" s="15"/>
      <c r="E10" s="17"/>
      <c r="F10" s="29"/>
      <c r="G10" s="29">
        <v>3100</v>
      </c>
      <c r="H10" s="29">
        <v>3100</v>
      </c>
      <c r="I10" s="29">
        <v>1200</v>
      </c>
      <c r="J10" s="29">
        <v>0</v>
      </c>
      <c r="K10" s="29">
        <v>2000</v>
      </c>
      <c r="L10" s="29">
        <v>0</v>
      </c>
      <c r="M10" s="29">
        <v>100</v>
      </c>
      <c r="N10" s="30">
        <f>G10-I10-J10-K10-L10-M10</f>
        <v>-200</v>
      </c>
    </row>
    <row r="11" spans="1:14" s="18" customFormat="1" ht="43.2" x14ac:dyDescent="0.3">
      <c r="A11" s="31">
        <v>4</v>
      </c>
      <c r="B11" s="15" t="s">
        <v>2</v>
      </c>
      <c r="C11" s="16" t="s">
        <v>35</v>
      </c>
      <c r="D11" s="15" t="s">
        <v>74</v>
      </c>
      <c r="E11" s="17"/>
      <c r="F11" s="29"/>
      <c r="G11" s="29">
        <v>5000</v>
      </c>
      <c r="H11" s="29">
        <v>5000</v>
      </c>
      <c r="I11" s="29">
        <v>0</v>
      </c>
      <c r="J11" s="29">
        <v>0</v>
      </c>
      <c r="K11" s="29">
        <v>5000</v>
      </c>
      <c r="L11" s="29">
        <v>0</v>
      </c>
      <c r="M11" s="29">
        <v>0</v>
      </c>
      <c r="N11" s="30">
        <f t="shared" si="0"/>
        <v>0</v>
      </c>
    </row>
    <row r="12" spans="1:14" s="18" customFormat="1" ht="43.2" x14ac:dyDescent="0.3">
      <c r="A12" s="31">
        <v>5</v>
      </c>
      <c r="B12" s="15" t="s">
        <v>4</v>
      </c>
      <c r="C12" s="16" t="s">
        <v>35</v>
      </c>
      <c r="D12" s="15" t="s">
        <v>42</v>
      </c>
      <c r="E12" s="17"/>
      <c r="F12" s="29"/>
      <c r="G12" s="29">
        <v>100</v>
      </c>
      <c r="H12" s="29">
        <v>100</v>
      </c>
      <c r="I12" s="29">
        <v>0</v>
      </c>
      <c r="J12" s="29">
        <v>0</v>
      </c>
      <c r="K12" s="29">
        <v>100</v>
      </c>
      <c r="L12" s="29">
        <v>0</v>
      </c>
      <c r="M12" s="29">
        <v>0</v>
      </c>
      <c r="N12" s="30">
        <f t="shared" si="0"/>
        <v>0</v>
      </c>
    </row>
    <row r="13" spans="1:14" s="18" customFormat="1" ht="37.799999999999997" customHeight="1" x14ac:dyDescent="0.3">
      <c r="A13" s="31">
        <v>4</v>
      </c>
      <c r="B13" s="15" t="s">
        <v>5</v>
      </c>
      <c r="C13" s="16" t="s">
        <v>31</v>
      </c>
      <c r="D13" s="15"/>
      <c r="E13" s="17"/>
      <c r="F13" s="29"/>
      <c r="G13" s="29">
        <v>3000</v>
      </c>
      <c r="H13" s="29">
        <v>3000</v>
      </c>
      <c r="I13" s="29">
        <v>0</v>
      </c>
      <c r="J13" s="29">
        <v>0</v>
      </c>
      <c r="K13" s="29">
        <v>3000</v>
      </c>
      <c r="L13" s="29">
        <v>0</v>
      </c>
      <c r="M13" s="29">
        <v>0</v>
      </c>
      <c r="N13" s="30">
        <f t="shared" si="0"/>
        <v>0</v>
      </c>
    </row>
    <row r="14" spans="1:14" s="18" customFormat="1" x14ac:dyDescent="0.3">
      <c r="A14" s="31"/>
      <c r="B14" s="15"/>
      <c r="C14" s="16"/>
      <c r="D14" s="15"/>
      <c r="E14" s="17"/>
      <c r="F14" s="29"/>
      <c r="G14" s="29"/>
      <c r="H14" s="29"/>
      <c r="I14" s="29"/>
      <c r="J14" s="29"/>
      <c r="K14" s="29"/>
      <c r="L14" s="29"/>
      <c r="M14" s="29"/>
      <c r="N14" s="30">
        <f t="shared" si="0"/>
        <v>0</v>
      </c>
    </row>
    <row r="15" spans="1:14" s="18" customFormat="1" x14ac:dyDescent="0.3">
      <c r="A15" s="31"/>
      <c r="B15" s="15"/>
      <c r="C15" s="16"/>
      <c r="D15" s="15"/>
      <c r="E15" s="17"/>
      <c r="F15" s="29"/>
      <c r="G15" s="29"/>
      <c r="H15" s="29"/>
      <c r="I15" s="29"/>
      <c r="J15" s="29"/>
      <c r="K15" s="29"/>
      <c r="L15" s="29"/>
      <c r="M15" s="29"/>
      <c r="N15" s="30">
        <f t="shared" si="0"/>
        <v>0</v>
      </c>
    </row>
    <row r="16" spans="1:14" s="18" customFormat="1" x14ac:dyDescent="0.3">
      <c r="A16" s="31"/>
      <c r="B16" s="15"/>
      <c r="C16" s="16"/>
      <c r="D16" s="15"/>
      <c r="E16" s="17"/>
      <c r="F16" s="29"/>
      <c r="G16" s="29"/>
      <c r="H16" s="29"/>
      <c r="I16" s="29"/>
      <c r="J16" s="29"/>
      <c r="K16" s="29"/>
      <c r="L16" s="29"/>
      <c r="M16" s="29"/>
      <c r="N16" s="30">
        <f t="shared" si="0"/>
        <v>0</v>
      </c>
    </row>
    <row r="17" spans="1:14" s="18" customFormat="1" x14ac:dyDescent="0.3">
      <c r="A17" s="31"/>
      <c r="B17" s="15"/>
      <c r="C17" s="16"/>
      <c r="D17" s="15"/>
      <c r="E17" s="17"/>
      <c r="F17" s="29"/>
      <c r="G17" s="29"/>
      <c r="H17" s="29"/>
      <c r="I17" s="29"/>
      <c r="J17" s="29"/>
      <c r="K17" s="29"/>
      <c r="L17" s="29"/>
      <c r="M17" s="29"/>
      <c r="N17" s="30">
        <f>G17-I17-J17-K17-L17-M17</f>
        <v>0</v>
      </c>
    </row>
  </sheetData>
  <conditionalFormatting sqref="N1:N6 N20:N1048576 N8:N18">
    <cfRule type="cellIs" dxfId="18" priority="4" operator="notEqual">
      <formula>0</formula>
    </cfRule>
  </conditionalFormatting>
  <conditionalFormatting sqref="N7">
    <cfRule type="cellIs" dxfId="17" priority="3" operator="notEqual">
      <formula>0</formula>
    </cfRule>
  </conditionalFormatting>
  <conditionalFormatting sqref="I5">
    <cfRule type="cellIs" dxfId="16" priority="2" operator="lessThan">
      <formula>$I$3</formula>
    </cfRule>
  </conditionalFormatting>
  <dataValidations count="3">
    <dataValidation allowBlank="1" sqref="N7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K7:M1048576 H8:H17"/>
    <dataValidation operator="lessThanOrEqual" allowBlank="1" showInputMessage="1" showErrorMessage="1" sqref="G7:G1048576"/>
  </dataValidation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cheltuieli'!$B$2:$B$15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cheltuieli'!$A$2:$A$8</xm:f>
          </x14:formula1>
          <xm:sqref>C1:C1048576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cheltuieli'!$C$1:$C$9</xm:f>
          </x14:formula1>
          <xm:sqref>B1:B1048576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Decont Cultura 2018</vt:lpstr>
      <vt:lpstr>Categorii cheltuieli</vt:lpstr>
      <vt:lpstr>Decont DEMO &amp; Instructiuni</vt:lpstr>
      <vt:lpstr>'Decont Cultura 2018'!Print_Titles</vt:lpstr>
      <vt:lpstr>'Decont DEMO &amp; Instructiuni'!Print_Titles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Negre Cornel</cp:lastModifiedBy>
  <cp:lastPrinted>2018-03-05T14:21:43Z</cp:lastPrinted>
  <dcterms:created xsi:type="dcterms:W3CDTF">2017-11-02T06:22:15Z</dcterms:created>
  <dcterms:modified xsi:type="dcterms:W3CDTF">2018-03-05T14:23:21Z</dcterms:modified>
</cp:coreProperties>
</file>